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 - EXECUÇÃO\OPERACIONAL\ASSESSORIA ATUARIAL\SELF\TUCUMÃ-PA\2-CÁLCULO ATUARIAL\"/>
    </mc:Choice>
  </mc:AlternateContent>
  <bookViews>
    <workbookView xWindow="-120" yWindow="-120" windowWidth="29040" windowHeight="17640" tabRatio="869"/>
  </bookViews>
  <sheets>
    <sheet name="1-RESULTADO ATUARIAL" sheetId="1" r:id="rId1"/>
    <sheet name="2--RESULTADO FINANCEIRO" sheetId="22" r:id="rId2"/>
    <sheet name="3-ALÍQUOTAS POR BENEFÍCIO" sheetId="2" r:id="rId3"/>
    <sheet name="3-PLANO AMORTIZAÇÃO CUSTO SUPLE" sheetId="4" r:id="rId4"/>
    <sheet name="5-PROVISÃO (VIGENTE)" sheetId="8" r:id="rId5"/>
    <sheet name="7-EVOLUÇÃO PROVISÃO -VIGENTE" sheetId="11" r:id="rId6"/>
    <sheet name="8.1-PROJEÇÃO--G.A--VIGENTE" sheetId="15" r:id="rId7"/>
    <sheet name="9.1-PROJEÇÃO--GA+GF--VIGENTE" sheetId="17" r:id="rId8"/>
    <sheet name="8-PROJEÇÃO--G.A--EQUILIBRIO" sheetId="13" r:id="rId9"/>
    <sheet name="9-PROJEÇÃO--GA+GF--EQUILIBRIO" sheetId="16" r:id="rId10"/>
    <sheet name="  10-LDO  " sheetId="19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i">'[1]Custo Suplementar'!$B$1</definedName>
    <definedName name="i_m">'[1]Custo Suplementar'!$B$2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22" l="1"/>
  <c r="C64" i="22"/>
  <c r="B64" i="22"/>
  <c r="D46" i="22"/>
  <c r="C46" i="22"/>
  <c r="B46" i="22"/>
  <c r="D45" i="22"/>
  <c r="C45" i="22"/>
  <c r="B45" i="22"/>
  <c r="D44" i="22"/>
  <c r="C44" i="22"/>
  <c r="B44" i="22"/>
  <c r="D32" i="22"/>
  <c r="C32" i="22"/>
  <c r="B32" i="22"/>
  <c r="D17" i="22"/>
  <c r="C17" i="22"/>
  <c r="B17" i="22"/>
  <c r="D16" i="22"/>
  <c r="C16" i="22"/>
  <c r="B16" i="22"/>
  <c r="D15" i="22"/>
  <c r="C15" i="22"/>
  <c r="B15" i="22"/>
  <c r="D13" i="22"/>
  <c r="C13" i="22"/>
  <c r="B13" i="22"/>
  <c r="C12" i="22"/>
  <c r="B12" i="22"/>
  <c r="D12" i="22"/>
  <c r="A64" i="22" l="1"/>
  <c r="D59" i="22"/>
  <c r="C59" i="22"/>
  <c r="B59" i="22"/>
  <c r="D58" i="22"/>
  <c r="C58" i="22"/>
  <c r="B58" i="22"/>
  <c r="D57" i="22"/>
  <c r="C57" i="22"/>
  <c r="B57" i="22"/>
  <c r="D56" i="22"/>
  <c r="C56" i="22"/>
  <c r="B56" i="22"/>
  <c r="D55" i="22"/>
  <c r="C55" i="22"/>
  <c r="B55" i="22"/>
  <c r="D49" i="22"/>
  <c r="C49" i="22"/>
  <c r="B49" i="22"/>
  <c r="D48" i="22"/>
  <c r="C48" i="22"/>
  <c r="B48" i="22"/>
  <c r="D47" i="22"/>
  <c r="C47" i="22"/>
  <c r="B47" i="22"/>
  <c r="A36" i="22"/>
  <c r="A32" i="22"/>
  <c r="D27" i="22"/>
  <c r="C27" i="22"/>
  <c r="B27" i="22"/>
  <c r="D26" i="22"/>
  <c r="C26" i="22"/>
  <c r="B26" i="22"/>
  <c r="D25" i="22"/>
  <c r="C25" i="22"/>
  <c r="B25" i="22"/>
  <c r="D24" i="22"/>
  <c r="C24" i="22"/>
  <c r="B24" i="22"/>
  <c r="D23" i="22"/>
  <c r="C23" i="22"/>
  <c r="B23" i="22"/>
  <c r="D14" i="22"/>
  <c r="C14" i="22"/>
  <c r="B14" i="22"/>
  <c r="A6" i="22"/>
  <c r="A4" i="22"/>
  <c r="I38" i="11" l="1"/>
  <c r="G38" i="11"/>
  <c r="F38" i="11"/>
  <c r="E38" i="11"/>
  <c r="D38" i="11"/>
  <c r="C38" i="11"/>
  <c r="B38" i="11"/>
  <c r="I37" i="11"/>
  <c r="G37" i="11"/>
  <c r="F37" i="11"/>
  <c r="E37" i="11"/>
  <c r="D37" i="11"/>
  <c r="C37" i="11"/>
  <c r="B37" i="11"/>
  <c r="I36" i="11"/>
  <c r="G36" i="11"/>
  <c r="F36" i="11"/>
  <c r="E36" i="11"/>
  <c r="D36" i="11"/>
  <c r="C36" i="11"/>
  <c r="B36" i="11"/>
  <c r="I35" i="11"/>
  <c r="G35" i="11"/>
  <c r="F35" i="11"/>
  <c r="E35" i="11"/>
  <c r="D35" i="11"/>
  <c r="C35" i="11"/>
  <c r="B35" i="11"/>
  <c r="I34" i="11"/>
  <c r="G34" i="11"/>
  <c r="F34" i="11"/>
  <c r="E34" i="11"/>
  <c r="D34" i="11"/>
  <c r="C34" i="11"/>
  <c r="B34" i="11"/>
  <c r="I33" i="11"/>
  <c r="G33" i="11"/>
  <c r="F33" i="11"/>
  <c r="E33" i="11"/>
  <c r="D33" i="11"/>
  <c r="C33" i="11"/>
  <c r="B33" i="11"/>
  <c r="I32" i="11"/>
  <c r="G32" i="11"/>
  <c r="F32" i="11"/>
  <c r="E32" i="11"/>
  <c r="D32" i="11"/>
  <c r="C32" i="11"/>
  <c r="B32" i="11"/>
  <c r="I31" i="11"/>
  <c r="G31" i="11"/>
  <c r="F31" i="11"/>
  <c r="E31" i="11"/>
  <c r="D31" i="11"/>
  <c r="C31" i="11"/>
  <c r="B31" i="11"/>
  <c r="I30" i="11"/>
  <c r="G30" i="11"/>
  <c r="F30" i="11"/>
  <c r="E30" i="11"/>
  <c r="D30" i="11"/>
  <c r="C30" i="11"/>
  <c r="B30" i="11"/>
  <c r="I29" i="11"/>
  <c r="G29" i="11"/>
  <c r="F29" i="11"/>
  <c r="E29" i="11"/>
  <c r="D29" i="11"/>
  <c r="C29" i="11"/>
  <c r="B29" i="11"/>
  <c r="I28" i="11"/>
  <c r="G28" i="11"/>
  <c r="F28" i="11"/>
  <c r="E28" i="11"/>
  <c r="D28" i="11"/>
  <c r="C28" i="11"/>
  <c r="B28" i="11"/>
  <c r="I27" i="11"/>
  <c r="G27" i="11"/>
  <c r="F27" i="11"/>
  <c r="E27" i="11"/>
  <c r="D27" i="11"/>
  <c r="C27" i="11"/>
  <c r="B27" i="11"/>
  <c r="I26" i="11"/>
  <c r="G26" i="11"/>
  <c r="F26" i="11"/>
  <c r="E26" i="11"/>
  <c r="D26" i="11"/>
  <c r="C26" i="11"/>
  <c r="B26" i="11"/>
  <c r="H20" i="11"/>
  <c r="G20" i="11"/>
  <c r="F20" i="11"/>
  <c r="E20" i="11"/>
  <c r="D20" i="11"/>
  <c r="C20" i="11"/>
  <c r="B20" i="11"/>
  <c r="H19" i="11"/>
  <c r="G19" i="11"/>
  <c r="F19" i="11"/>
  <c r="E19" i="11"/>
  <c r="D19" i="11"/>
  <c r="C19" i="11"/>
  <c r="B19" i="11"/>
  <c r="H18" i="11"/>
  <c r="G18" i="11"/>
  <c r="F18" i="11"/>
  <c r="E18" i="11"/>
  <c r="D18" i="11"/>
  <c r="C18" i="11"/>
  <c r="B18" i="11"/>
  <c r="H17" i="11"/>
  <c r="G17" i="11"/>
  <c r="F17" i="11"/>
  <c r="E17" i="11"/>
  <c r="D17" i="11"/>
  <c r="C17" i="11"/>
  <c r="B17" i="11"/>
  <c r="H16" i="11"/>
  <c r="G16" i="11"/>
  <c r="F16" i="11"/>
  <c r="E16" i="11"/>
  <c r="D16" i="11"/>
  <c r="C16" i="11"/>
  <c r="B16" i="11"/>
  <c r="H15" i="11"/>
  <c r="G15" i="11"/>
  <c r="F15" i="11"/>
  <c r="E15" i="11"/>
  <c r="D15" i="11"/>
  <c r="C15" i="11"/>
  <c r="B15" i="11"/>
  <c r="H14" i="11"/>
  <c r="G14" i="11"/>
  <c r="F14" i="11"/>
  <c r="E14" i="11"/>
  <c r="D14" i="11"/>
  <c r="C14" i="11"/>
  <c r="B14" i="11"/>
  <c r="H13" i="11"/>
  <c r="G13" i="11"/>
  <c r="F13" i="11"/>
  <c r="E13" i="11"/>
  <c r="D13" i="11"/>
  <c r="C13" i="11"/>
  <c r="B13" i="11"/>
  <c r="H12" i="11"/>
  <c r="G12" i="11"/>
  <c r="F12" i="11"/>
  <c r="E12" i="11"/>
  <c r="D12" i="11"/>
  <c r="C12" i="11"/>
  <c r="B12" i="11"/>
  <c r="H11" i="11"/>
  <c r="G11" i="11"/>
  <c r="F11" i="11"/>
  <c r="E11" i="11"/>
  <c r="D11" i="11"/>
  <c r="C11" i="11"/>
  <c r="B11" i="11"/>
  <c r="H10" i="11"/>
  <c r="G10" i="11"/>
  <c r="F10" i="11"/>
  <c r="E10" i="11"/>
  <c r="D10" i="11"/>
  <c r="C10" i="11"/>
  <c r="B10" i="11"/>
  <c r="H9" i="11"/>
  <c r="G9" i="11"/>
  <c r="F9" i="11"/>
  <c r="E9" i="11"/>
  <c r="D9" i="11"/>
  <c r="C9" i="11"/>
  <c r="B9" i="11"/>
  <c r="H8" i="11"/>
  <c r="G8" i="11"/>
  <c r="F8" i="11"/>
  <c r="E8" i="11"/>
  <c r="D8" i="11"/>
  <c r="C8" i="11"/>
  <c r="B8" i="11"/>
  <c r="D51" i="8"/>
  <c r="B51" i="8"/>
  <c r="A51" i="8"/>
  <c r="D50" i="8"/>
  <c r="B50" i="8"/>
  <c r="A50" i="8"/>
  <c r="D49" i="8"/>
  <c r="B49" i="8"/>
  <c r="A49" i="8"/>
  <c r="D48" i="8"/>
  <c r="B48" i="8"/>
  <c r="A48" i="8"/>
  <c r="B47" i="8"/>
  <c r="A47" i="8"/>
  <c r="B46" i="8"/>
  <c r="A46" i="8"/>
  <c r="D45" i="8"/>
  <c r="B45" i="8"/>
  <c r="A45" i="8"/>
  <c r="D44" i="8"/>
  <c r="B44" i="8"/>
  <c r="A44" i="8"/>
  <c r="D43" i="8"/>
  <c r="B43" i="8"/>
  <c r="A43" i="8"/>
  <c r="D42" i="8"/>
  <c r="B42" i="8"/>
  <c r="A42" i="8"/>
  <c r="D41" i="8"/>
  <c r="B41" i="8"/>
  <c r="A41" i="8"/>
  <c r="D40" i="8"/>
  <c r="B40" i="8"/>
  <c r="A40" i="8"/>
  <c r="D39" i="8"/>
  <c r="B39" i="8"/>
  <c r="A39" i="8"/>
  <c r="D38" i="8"/>
  <c r="B38" i="8"/>
  <c r="A38" i="8"/>
  <c r="D37" i="8"/>
  <c r="B37" i="8"/>
  <c r="A37" i="8"/>
  <c r="D36" i="8"/>
  <c r="B36" i="8"/>
  <c r="A36" i="8"/>
  <c r="D35" i="8"/>
  <c r="B35" i="8"/>
  <c r="A35" i="8"/>
  <c r="D34" i="8"/>
  <c r="B34" i="8"/>
  <c r="A34" i="8"/>
  <c r="D33" i="8"/>
  <c r="B33" i="8"/>
  <c r="A33" i="8"/>
  <c r="D32" i="8"/>
  <c r="B32" i="8"/>
  <c r="A32" i="8"/>
  <c r="D31" i="8"/>
  <c r="B31" i="8"/>
  <c r="A31" i="8"/>
  <c r="D30" i="8"/>
  <c r="B30" i="8"/>
  <c r="A30" i="8"/>
  <c r="D29" i="8"/>
  <c r="B29" i="8"/>
  <c r="A29" i="8"/>
  <c r="D27" i="8"/>
  <c r="B27" i="8"/>
  <c r="A27" i="8"/>
  <c r="D26" i="8"/>
  <c r="B26" i="8"/>
  <c r="A26" i="8"/>
  <c r="D25" i="8"/>
  <c r="B25" i="8"/>
  <c r="A25" i="8"/>
  <c r="D24" i="8"/>
  <c r="B24" i="8"/>
  <c r="A24" i="8"/>
  <c r="D23" i="8"/>
  <c r="B23" i="8"/>
  <c r="A23" i="8"/>
  <c r="D22" i="8"/>
  <c r="B22" i="8"/>
  <c r="A22" i="8"/>
  <c r="D21" i="8"/>
  <c r="B21" i="8"/>
  <c r="A21" i="8"/>
  <c r="D20" i="8"/>
  <c r="B20" i="8"/>
  <c r="A20" i="8"/>
  <c r="D19" i="8"/>
  <c r="B19" i="8"/>
  <c r="A19" i="8"/>
  <c r="D18" i="8"/>
  <c r="B18" i="8"/>
  <c r="A18" i="8"/>
  <c r="D17" i="8"/>
  <c r="B17" i="8"/>
  <c r="A17" i="8"/>
  <c r="D16" i="8"/>
  <c r="B16" i="8"/>
  <c r="A16" i="8"/>
  <c r="D15" i="8"/>
  <c r="B15" i="8"/>
  <c r="A15" i="8"/>
  <c r="B13" i="8"/>
  <c r="A13" i="8"/>
  <c r="D11" i="8"/>
  <c r="B11" i="8"/>
  <c r="D10" i="8"/>
  <c r="B10" i="8"/>
  <c r="D9" i="8"/>
  <c r="B9" i="8"/>
  <c r="D8" i="8"/>
  <c r="B8" i="8"/>
  <c r="D7" i="8"/>
  <c r="B7" i="8"/>
  <c r="D6" i="8"/>
  <c r="B6" i="8"/>
  <c r="D5" i="8"/>
  <c r="C5" i="8"/>
  <c r="B16" i="4"/>
  <c r="E26" i="2"/>
  <c r="D26" i="2"/>
  <c r="C26" i="2"/>
  <c r="B26" i="2"/>
  <c r="E24" i="2"/>
  <c r="D24" i="2"/>
  <c r="C24" i="2"/>
  <c r="B24" i="2"/>
  <c r="E23" i="2"/>
  <c r="D23" i="2"/>
  <c r="C23" i="2"/>
  <c r="B23" i="2"/>
  <c r="E22" i="2"/>
  <c r="D22" i="2"/>
  <c r="C22" i="2"/>
  <c r="B2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D12" i="2"/>
  <c r="B12" i="2"/>
  <c r="A4" i="2"/>
  <c r="E36" i="1"/>
  <c r="D36" i="1"/>
  <c r="E32" i="1"/>
  <c r="D32" i="1"/>
  <c r="E31" i="1"/>
  <c r="D31" i="1"/>
  <c r="E30" i="1"/>
  <c r="D30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6" i="1"/>
  <c r="D16" i="1"/>
  <c r="E15" i="1"/>
  <c r="D15" i="1"/>
  <c r="E14" i="1"/>
  <c r="D14" i="1"/>
  <c r="E13" i="1"/>
  <c r="D13" i="1"/>
  <c r="D1" i="19"/>
  <c r="A3" i="16"/>
  <c r="A3" i="13"/>
  <c r="A3" i="17"/>
  <c r="A3" i="15"/>
  <c r="D11" i="2"/>
  <c r="B11" i="2"/>
  <c r="A7" i="1"/>
  <c r="I1" i="19" l="1"/>
  <c r="H7" i="19"/>
  <c r="H8" i="19" s="1"/>
  <c r="H9" i="19" s="1"/>
  <c r="H10" i="19" s="1"/>
  <c r="H11" i="19" s="1"/>
  <c r="H12" i="19" s="1"/>
  <c r="H13" i="19" s="1"/>
  <c r="H14" i="19" s="1"/>
  <c r="H15" i="19" s="1"/>
  <c r="H16" i="19" s="1"/>
  <c r="H17" i="19" s="1"/>
  <c r="H18" i="19" s="1"/>
  <c r="H19" i="19" s="1"/>
  <c r="H20" i="19" s="1"/>
  <c r="H21" i="19" s="1"/>
  <c r="H22" i="19" s="1"/>
  <c r="H23" i="19" s="1"/>
  <c r="H24" i="19" s="1"/>
  <c r="H25" i="19" s="1"/>
  <c r="H26" i="19" s="1"/>
  <c r="H27" i="19" s="1"/>
  <c r="H28" i="19" s="1"/>
  <c r="H29" i="19" s="1"/>
  <c r="H30" i="19" s="1"/>
  <c r="H31" i="19" s="1"/>
  <c r="H32" i="19" s="1"/>
  <c r="H33" i="19" s="1"/>
  <c r="H34" i="19" s="1"/>
  <c r="H35" i="19" s="1"/>
  <c r="H36" i="19" s="1"/>
  <c r="H37" i="19" s="1"/>
  <c r="H38" i="19" s="1"/>
  <c r="H39" i="19" s="1"/>
  <c r="H40" i="19" s="1"/>
  <c r="H41" i="19" s="1"/>
  <c r="H42" i="19" s="1"/>
  <c r="H43" i="19" s="1"/>
  <c r="H44" i="19" s="1"/>
  <c r="H45" i="19" s="1"/>
  <c r="H46" i="19" s="1"/>
  <c r="H47" i="19" s="1"/>
  <c r="H48" i="19" s="1"/>
  <c r="H49" i="19" s="1"/>
  <c r="H50" i="19" s="1"/>
  <c r="H51" i="19" s="1"/>
  <c r="H52" i="19" s="1"/>
  <c r="H53" i="19" s="1"/>
  <c r="H54" i="19" s="1"/>
  <c r="H55" i="19" s="1"/>
  <c r="H56" i="19" s="1"/>
  <c r="H57" i="19" s="1"/>
  <c r="H58" i="19" s="1"/>
  <c r="H59" i="19" s="1"/>
  <c r="H60" i="19" s="1"/>
  <c r="H61" i="19" s="1"/>
  <c r="H62" i="19" s="1"/>
  <c r="H63" i="19" s="1"/>
  <c r="H64" i="19" s="1"/>
  <c r="H65" i="19" s="1"/>
  <c r="H66" i="19" s="1"/>
  <c r="H67" i="19" s="1"/>
  <c r="H68" i="19" s="1"/>
  <c r="H69" i="19" s="1"/>
  <c r="H70" i="19" s="1"/>
  <c r="H71" i="19" s="1"/>
  <c r="H72" i="19" s="1"/>
  <c r="H73" i="19" s="1"/>
  <c r="H74" i="19" s="1"/>
  <c r="H75" i="19" s="1"/>
  <c r="H76" i="19" s="1"/>
  <c r="H77" i="19" s="1"/>
  <c r="H78" i="19" s="1"/>
  <c r="H79" i="19" s="1"/>
  <c r="H80" i="19" s="1"/>
  <c r="H81" i="19" s="1"/>
  <c r="H82" i="19" s="1"/>
  <c r="H83" i="19" s="1"/>
  <c r="B8" i="19"/>
  <c r="J1" i="19"/>
  <c r="L7" i="19" l="1"/>
  <c r="F7" i="19"/>
  <c r="G78" i="17"/>
  <c r="G77" i="17"/>
  <c r="G76" i="17"/>
  <c r="E43" i="17"/>
  <c r="E42" i="17"/>
  <c r="E41" i="17"/>
  <c r="E40" i="17"/>
  <c r="E39" i="17"/>
  <c r="L4" i="17"/>
  <c r="L3" i="17"/>
  <c r="A4" i="17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G78" i="16"/>
  <c r="E78" i="16"/>
  <c r="G77" i="16"/>
  <c r="E77" i="16"/>
  <c r="G76" i="16"/>
  <c r="E76" i="16"/>
  <c r="E75" i="16"/>
  <c r="E74" i="16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L4" i="16"/>
  <c r="L3" i="16"/>
  <c r="A4" i="16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G78" i="15"/>
  <c r="B78" i="15"/>
  <c r="G77" i="15"/>
  <c r="B77" i="15"/>
  <c r="G76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L4" i="15"/>
  <c r="L3" i="15"/>
  <c r="A4" i="15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G78" i="13"/>
  <c r="E78" i="13"/>
  <c r="B78" i="13"/>
  <c r="G77" i="13"/>
  <c r="E77" i="13"/>
  <c r="B77" i="13"/>
  <c r="G76" i="13"/>
  <c r="E76" i="13"/>
  <c r="B76" i="13"/>
  <c r="E75" i="13"/>
  <c r="B75" i="13"/>
  <c r="E74" i="13"/>
  <c r="B74" i="13"/>
  <c r="E73" i="13"/>
  <c r="B73" i="13"/>
  <c r="E72" i="13"/>
  <c r="B72" i="13"/>
  <c r="E71" i="13"/>
  <c r="B71" i="13"/>
  <c r="E70" i="13"/>
  <c r="B70" i="13"/>
  <c r="E69" i="13"/>
  <c r="B69" i="13"/>
  <c r="E68" i="13"/>
  <c r="B68" i="13"/>
  <c r="E67" i="13"/>
  <c r="B67" i="13"/>
  <c r="E66" i="13"/>
  <c r="B66" i="13"/>
  <c r="E65" i="13"/>
  <c r="B65" i="13"/>
  <c r="E64" i="13"/>
  <c r="B64" i="13"/>
  <c r="E63" i="13"/>
  <c r="B63" i="13"/>
  <c r="E62" i="13"/>
  <c r="B62" i="13"/>
  <c r="E61" i="13"/>
  <c r="B61" i="13"/>
  <c r="E60" i="13"/>
  <c r="B60" i="13"/>
  <c r="E59" i="13"/>
  <c r="B59" i="13"/>
  <c r="E58" i="13"/>
  <c r="B58" i="13"/>
  <c r="E57" i="13"/>
  <c r="B57" i="13"/>
  <c r="E56" i="13"/>
  <c r="B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L4" i="13"/>
  <c r="L3" i="13"/>
  <c r="A4" i="13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E8" i="4"/>
  <c r="E6" i="4"/>
  <c r="A3" i="11"/>
  <c r="C33" i="2" l="1"/>
  <c r="B33" i="2"/>
  <c r="A1" i="8"/>
  <c r="A6" i="2"/>
  <c r="A3" i="4"/>
  <c r="F2" i="15" l="1"/>
  <c r="F2" i="13"/>
  <c r="F2" i="17"/>
  <c r="F2" i="16"/>
  <c r="B9" i="19" l="1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M3" i="13" l="1"/>
  <c r="M3" i="16"/>
  <c r="M3" i="15" l="1"/>
  <c r="M3" i="17"/>
  <c r="D31" i="2" l="1"/>
  <c r="E31" i="2"/>
  <c r="E32" i="2"/>
  <c r="D32" i="2"/>
  <c r="E33" i="2"/>
  <c r="D33" i="2"/>
  <c r="D35" i="2" l="1"/>
  <c r="E35" i="2"/>
  <c r="B17" i="4" l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G16" i="4" l="1"/>
  <c r="H16" i="4" l="1"/>
  <c r="E65" i="15" l="1"/>
  <c r="E49" i="15"/>
  <c r="E41" i="15"/>
  <c r="E72" i="15"/>
  <c r="E64" i="15"/>
  <c r="E56" i="15"/>
  <c r="E48" i="15"/>
  <c r="E40" i="15"/>
  <c r="E71" i="15"/>
  <c r="E63" i="15"/>
  <c r="E55" i="15"/>
  <c r="E47" i="15"/>
  <c r="E39" i="15"/>
  <c r="E78" i="15"/>
  <c r="E70" i="15"/>
  <c r="E62" i="15"/>
  <c r="E54" i="15"/>
  <c r="E46" i="15"/>
  <c r="E77" i="15"/>
  <c r="E69" i="15"/>
  <c r="E61" i="15"/>
  <c r="E53" i="15"/>
  <c r="E45" i="15"/>
  <c r="E76" i="15"/>
  <c r="E68" i="15"/>
  <c r="E60" i="15"/>
  <c r="E52" i="15"/>
  <c r="E44" i="15"/>
  <c r="E73" i="15"/>
  <c r="E57" i="15"/>
  <c r="E75" i="15"/>
  <c r="E67" i="15"/>
  <c r="E59" i="15"/>
  <c r="E51" i="15"/>
  <c r="E43" i="15"/>
  <c r="E74" i="15"/>
  <c r="E66" i="15"/>
  <c r="E58" i="15"/>
  <c r="E50" i="15"/>
  <c r="E42" i="15"/>
  <c r="E58" i="17" l="1"/>
  <c r="E63" i="17"/>
  <c r="E56" i="17"/>
  <c r="E50" i="17"/>
  <c r="E74" i="17"/>
  <c r="E71" i="17"/>
  <c r="E64" i="17"/>
  <c r="E66" i="17"/>
  <c r="E46" i="17"/>
  <c r="E59" i="17"/>
  <c r="E57" i="17"/>
  <c r="E72" i="17"/>
  <c r="E44" i="17"/>
  <c r="E54" i="17"/>
  <c r="E75" i="17"/>
  <c r="E51" i="17"/>
  <c r="E49" i="17"/>
  <c r="E53" i="17"/>
  <c r="E62" i="17"/>
  <c r="E60" i="17"/>
  <c r="E52" i="17"/>
  <c r="E65" i="17"/>
  <c r="E69" i="17"/>
  <c r="E70" i="17"/>
  <c r="E45" i="17"/>
  <c r="E76" i="17"/>
  <c r="E67" i="17"/>
  <c r="E78" i="17"/>
  <c r="E47" i="17"/>
  <c r="E77" i="17"/>
  <c r="E68" i="17"/>
  <c r="E73" i="17"/>
  <c r="E55" i="17"/>
  <c r="E48" i="17"/>
  <c r="E61" i="17"/>
  <c r="E38" i="17" l="1"/>
  <c r="E38" i="15" l="1"/>
  <c r="E38" i="16" l="1"/>
  <c r="E3" i="17" l="1"/>
  <c r="E3" i="15"/>
  <c r="G38" i="16" l="1"/>
  <c r="G38" i="13"/>
  <c r="G38" i="15" l="1"/>
  <c r="G39" i="13"/>
  <c r="G39" i="16"/>
  <c r="G40" i="13" l="1"/>
  <c r="G40" i="16"/>
  <c r="G38" i="17"/>
  <c r="G39" i="15"/>
  <c r="G39" i="17" l="1"/>
  <c r="G41" i="13"/>
  <c r="G40" i="15"/>
  <c r="G41" i="16"/>
  <c r="G40" i="17" l="1"/>
  <c r="G42" i="16"/>
  <c r="G42" i="13"/>
  <c r="G41" i="15"/>
  <c r="G42" i="15" l="1"/>
  <c r="G43" i="13"/>
  <c r="G41" i="17"/>
  <c r="G43" i="16"/>
  <c r="G42" i="17" l="1"/>
  <c r="G44" i="13"/>
  <c r="G44" i="16"/>
  <c r="G43" i="15"/>
  <c r="G45" i="13" l="1"/>
  <c r="G44" i="15"/>
  <c r="G43" i="17"/>
  <c r="G45" i="16"/>
  <c r="G44" i="17" l="1"/>
  <c r="G45" i="15"/>
  <c r="G46" i="16"/>
  <c r="G46" i="13"/>
  <c r="G46" i="15" l="1"/>
  <c r="G47" i="13"/>
  <c r="G47" i="16"/>
  <c r="G45" i="17"/>
  <c r="G48" i="13" l="1"/>
  <c r="G48" i="16"/>
  <c r="G47" i="15"/>
  <c r="G46" i="17"/>
  <c r="G47" i="17" l="1"/>
  <c r="G48" i="15"/>
  <c r="G49" i="16"/>
  <c r="G49" i="13"/>
  <c r="G50" i="16" l="1"/>
  <c r="G49" i="15"/>
  <c r="G50" i="13"/>
  <c r="G48" i="17"/>
  <c r="G49" i="17" l="1"/>
  <c r="G51" i="13"/>
  <c r="G51" i="16"/>
  <c r="G50" i="15"/>
  <c r="G52" i="13" l="1"/>
  <c r="G50" i="17"/>
  <c r="G51" i="15"/>
  <c r="G52" i="16"/>
  <c r="G51" i="17" l="1"/>
  <c r="G52" i="15"/>
  <c r="G53" i="16"/>
  <c r="G53" i="13"/>
  <c r="G54" i="13" l="1"/>
  <c r="G53" i="15"/>
  <c r="G54" i="16"/>
  <c r="G52" i="17"/>
  <c r="G55" i="16" l="1"/>
  <c r="G55" i="13"/>
  <c r="G54" i="15"/>
  <c r="G53" i="17"/>
  <c r="G56" i="16" l="1"/>
  <c r="G56" i="13"/>
  <c r="G54" i="17"/>
  <c r="G55" i="15"/>
  <c r="G56" i="15" l="1"/>
  <c r="G57" i="13"/>
  <c r="G55" i="17"/>
  <c r="G57" i="16"/>
  <c r="G57" i="15" l="1"/>
  <c r="G56" i="17"/>
  <c r="G58" i="13"/>
  <c r="G58" i="16"/>
  <c r="G57" i="17" l="1"/>
  <c r="G58" i="15"/>
  <c r="G59" i="16"/>
  <c r="G59" i="13"/>
  <c r="G60" i="13" l="1"/>
  <c r="G60" i="16"/>
  <c r="G59" i="15"/>
  <c r="G58" i="17"/>
  <c r="G61" i="13" l="1"/>
  <c r="G61" i="16"/>
  <c r="G59" i="17"/>
  <c r="G60" i="15"/>
  <c r="G62" i="16" l="1"/>
  <c r="G61" i="15"/>
  <c r="G62" i="13"/>
  <c r="G60" i="17"/>
  <c r="G63" i="16" l="1"/>
  <c r="G61" i="17"/>
  <c r="G62" i="15"/>
  <c r="G63" i="13"/>
  <c r="G64" i="13" l="1"/>
  <c r="G63" i="15"/>
  <c r="G64" i="16"/>
  <c r="G62" i="17"/>
  <c r="G64" i="15" l="1"/>
  <c r="G63" i="17"/>
  <c r="G65" i="16"/>
  <c r="G65" i="13"/>
  <c r="G64" i="17" l="1"/>
  <c r="G65" i="15"/>
  <c r="G66" i="13"/>
  <c r="G66" i="16"/>
  <c r="G67" i="13" l="1"/>
  <c r="G67" i="16"/>
  <c r="G66" i="15"/>
  <c r="G65" i="17"/>
  <c r="G66" i="17" l="1"/>
  <c r="G67" i="15"/>
  <c r="G68" i="16"/>
  <c r="G68" i="13"/>
  <c r="G68" i="15" l="1"/>
  <c r="G69" i="13"/>
  <c r="G67" i="17"/>
  <c r="G69" i="16"/>
  <c r="G68" i="17" l="1"/>
  <c r="G70" i="13"/>
  <c r="G69" i="15"/>
  <c r="G70" i="16"/>
  <c r="G71" i="13" l="1"/>
  <c r="G71" i="16"/>
  <c r="G69" i="17"/>
  <c r="G70" i="15"/>
  <c r="G71" i="15" l="1"/>
  <c r="G70" i="17"/>
  <c r="G72" i="16"/>
  <c r="G72" i="13"/>
  <c r="G72" i="15" l="1"/>
  <c r="G73" i="13"/>
  <c r="G71" i="17"/>
  <c r="G73" i="16"/>
  <c r="G74" i="13" l="1"/>
  <c r="G72" i="17"/>
  <c r="G73" i="15"/>
  <c r="G74" i="16"/>
  <c r="G74" i="15" l="1"/>
  <c r="G75" i="16"/>
  <c r="G75" i="13"/>
  <c r="G73" i="17"/>
  <c r="G74" i="17" l="1"/>
  <c r="G75" i="15"/>
  <c r="G75" i="17" l="1"/>
  <c r="F16" i="4" l="1"/>
  <c r="C66" i="13" l="1"/>
  <c r="C65" i="13"/>
  <c r="C59" i="15"/>
  <c r="C65" i="15"/>
  <c r="C73" i="15"/>
  <c r="C77" i="13"/>
  <c r="C71" i="15"/>
  <c r="C77" i="15"/>
  <c r="C67" i="15"/>
  <c r="C76" i="13"/>
  <c r="C73" i="13"/>
  <c r="C60" i="13"/>
  <c r="C76" i="15"/>
  <c r="C62" i="15"/>
  <c r="C58" i="15"/>
  <c r="C63" i="15"/>
  <c r="C61" i="13"/>
  <c r="C78" i="13"/>
  <c r="C68" i="13"/>
  <c r="C74" i="13"/>
  <c r="C71" i="13"/>
  <c r="C56" i="15"/>
  <c r="C61" i="15"/>
  <c r="C64" i="13"/>
  <c r="C60" i="15"/>
  <c r="C69" i="13"/>
  <c r="C56" i="13"/>
  <c r="C78" i="15"/>
  <c r="C66" i="15"/>
  <c r="C64" i="15"/>
  <c r="C75" i="15"/>
  <c r="C59" i="13"/>
  <c r="C62" i="13"/>
  <c r="C72" i="15"/>
  <c r="C68" i="15"/>
  <c r="C74" i="15"/>
  <c r="C72" i="13"/>
  <c r="C58" i="13"/>
  <c r="C75" i="13"/>
  <c r="C57" i="15"/>
  <c r="C69" i="15"/>
  <c r="C70" i="15"/>
  <c r="C70" i="13" l="1"/>
  <c r="C57" i="13"/>
  <c r="C67" i="13"/>
  <c r="C63" i="13"/>
  <c r="L5" i="13" l="1"/>
  <c r="L5" i="15" l="1"/>
  <c r="L6" i="13"/>
  <c r="L5" i="16"/>
  <c r="L5" i="17" l="1"/>
  <c r="L6" i="15"/>
  <c r="L7" i="13"/>
  <c r="L6" i="16"/>
  <c r="L6" i="17" l="1"/>
  <c r="L7" i="15"/>
  <c r="L7" i="16"/>
  <c r="L8" i="13"/>
  <c r="L7" i="17" l="1"/>
  <c r="L8" i="15"/>
  <c r="L8" i="16"/>
  <c r="L9" i="13"/>
  <c r="L10" i="13" l="1"/>
  <c r="L8" i="17"/>
  <c r="L9" i="15"/>
  <c r="L9" i="16"/>
  <c r="L10" i="15" l="1"/>
  <c r="L9" i="17"/>
  <c r="L10" i="16"/>
  <c r="L11" i="13"/>
  <c r="L10" i="17" l="1"/>
  <c r="L11" i="15"/>
  <c r="L12" i="13"/>
  <c r="L11" i="16"/>
  <c r="L12" i="16" l="1"/>
  <c r="L13" i="13"/>
  <c r="L11" i="17"/>
  <c r="L12" i="15"/>
  <c r="L14" i="13" l="1"/>
  <c r="L12" i="17"/>
  <c r="L13" i="15"/>
  <c r="L13" i="16"/>
  <c r="L13" i="17" l="1"/>
  <c r="L15" i="13"/>
  <c r="L14" i="15"/>
  <c r="L14" i="16"/>
  <c r="L14" i="17" l="1"/>
  <c r="L15" i="16"/>
  <c r="L15" i="15"/>
  <c r="L16" i="13"/>
  <c r="L16" i="16" l="1"/>
  <c r="L17" i="13"/>
  <c r="L15" i="17"/>
  <c r="L16" i="15"/>
  <c r="L16" i="17" l="1"/>
  <c r="L17" i="15"/>
  <c r="L18" i="13"/>
  <c r="L17" i="16"/>
  <c r="L18" i="16" l="1"/>
  <c r="L17" i="17"/>
  <c r="L18" i="15"/>
  <c r="L19" i="13"/>
  <c r="L18" i="17" l="1"/>
  <c r="L20" i="13"/>
  <c r="L19" i="15"/>
  <c r="L19" i="16"/>
  <c r="L19" i="17" l="1"/>
  <c r="L20" i="16"/>
  <c r="L21" i="13"/>
  <c r="L20" i="15"/>
  <c r="L21" i="15" l="1"/>
  <c r="L20" i="17"/>
  <c r="L22" i="13"/>
  <c r="L21" i="16"/>
  <c r="L22" i="15" l="1"/>
  <c r="L22" i="16"/>
  <c r="L21" i="17"/>
  <c r="L23" i="13"/>
  <c r="L23" i="15" l="1"/>
  <c r="L22" i="17"/>
  <c r="L24" i="13"/>
  <c r="L23" i="16"/>
  <c r="L24" i="16" l="1"/>
  <c r="L23" i="17"/>
  <c r="L25" i="13"/>
  <c r="L24" i="15"/>
  <c r="L25" i="15" l="1"/>
  <c r="L25" i="16"/>
  <c r="L24" i="17"/>
  <c r="L26" i="13"/>
  <c r="L25" i="17" l="1"/>
  <c r="L27" i="13"/>
  <c r="L26" i="15"/>
  <c r="L26" i="16"/>
  <c r="L26" i="17" l="1"/>
  <c r="L27" i="15"/>
  <c r="L27" i="16"/>
  <c r="L28" i="13"/>
  <c r="L28" i="16" l="1"/>
  <c r="L29" i="13"/>
  <c r="L27" i="17"/>
  <c r="L28" i="15"/>
  <c r="L29" i="16" l="1"/>
  <c r="L30" i="13"/>
  <c r="L29" i="15"/>
  <c r="L28" i="17"/>
  <c r="L29" i="17" l="1"/>
  <c r="L31" i="13"/>
  <c r="L30" i="15"/>
  <c r="L30" i="16"/>
  <c r="L32" i="13" l="1"/>
  <c r="L30" i="17"/>
  <c r="L31" i="15"/>
  <c r="L31" i="16"/>
  <c r="L33" i="13" l="1"/>
  <c r="L31" i="17"/>
  <c r="L32" i="16"/>
  <c r="L32" i="15"/>
  <c r="L32" i="17" l="1"/>
  <c r="L33" i="16"/>
  <c r="L34" i="13"/>
  <c r="L33" i="15"/>
  <c r="L34" i="16" l="1"/>
  <c r="L34" i="15"/>
  <c r="L35" i="13"/>
  <c r="L33" i="17"/>
  <c r="L34" i="17" l="1"/>
  <c r="L35" i="15"/>
  <c r="L36" i="13"/>
  <c r="L35" i="16"/>
  <c r="L36" i="15" l="1"/>
  <c r="L37" i="13"/>
  <c r="L35" i="17"/>
  <c r="L36" i="16"/>
  <c r="L36" i="17" l="1"/>
  <c r="L37" i="15"/>
  <c r="L38" i="13"/>
  <c r="L37" i="16"/>
  <c r="L37" i="17" l="1"/>
  <c r="L38" i="15"/>
  <c r="L38" i="16"/>
  <c r="L39" i="13"/>
  <c r="L38" i="17" l="1"/>
  <c r="L39" i="16"/>
  <c r="L39" i="15"/>
  <c r="L40" i="13"/>
  <c r="L40" i="16" l="1"/>
  <c r="L39" i="17"/>
  <c r="L40" i="15"/>
  <c r="L41" i="13"/>
  <c r="L41" i="16" l="1"/>
  <c r="L40" i="17"/>
  <c r="L42" i="13"/>
  <c r="L41" i="15"/>
  <c r="L41" i="17" l="1"/>
  <c r="L42" i="15"/>
  <c r="L42" i="16"/>
  <c r="L43" i="13"/>
  <c r="L42" i="17" l="1"/>
  <c r="L43" i="15"/>
  <c r="L43" i="16"/>
  <c r="L44" i="13"/>
  <c r="L43" i="17" l="1"/>
  <c r="L44" i="15"/>
  <c r="L45" i="13"/>
  <c r="L44" i="16"/>
  <c r="L46" i="13" l="1"/>
  <c r="L44" i="17"/>
  <c r="L45" i="15"/>
  <c r="L45" i="16"/>
  <c r="L46" i="16" l="1"/>
  <c r="L47" i="13"/>
  <c r="L45" i="17"/>
  <c r="L46" i="15"/>
  <c r="L46" i="17" l="1"/>
  <c r="L47" i="15"/>
  <c r="L48" i="13"/>
  <c r="L47" i="16"/>
  <c r="L47" i="17" l="1"/>
  <c r="L48" i="15"/>
  <c r="L49" i="13"/>
  <c r="L48" i="16"/>
  <c r="L49" i="16" l="1"/>
  <c r="L48" i="17"/>
  <c r="L49" i="15"/>
  <c r="L50" i="13"/>
  <c r="L50" i="16" l="1"/>
  <c r="L49" i="17"/>
  <c r="L50" i="15"/>
  <c r="L51" i="13"/>
  <c r="L50" i="17" l="1"/>
  <c r="L51" i="15"/>
  <c r="L51" i="16"/>
  <c r="L52" i="13"/>
  <c r="L51" i="17" l="1"/>
  <c r="L53" i="13"/>
  <c r="L52" i="15"/>
  <c r="L52" i="16"/>
  <c r="L53" i="16" l="1"/>
  <c r="L52" i="17"/>
  <c r="L53" i="15"/>
  <c r="L54" i="13"/>
  <c r="L53" i="17" l="1"/>
  <c r="L54" i="15"/>
  <c r="L54" i="16"/>
  <c r="L55" i="13"/>
  <c r="L55" i="16" l="1"/>
  <c r="L54" i="17"/>
  <c r="L55" i="15"/>
  <c r="L56" i="13"/>
  <c r="L55" i="17" l="1"/>
  <c r="L56" i="15"/>
  <c r="L56" i="16"/>
  <c r="L57" i="13"/>
  <c r="L56" i="17" l="1"/>
  <c r="L58" i="13"/>
  <c r="L57" i="16"/>
  <c r="L57" i="15"/>
  <c r="L59" i="13" l="1"/>
  <c r="L57" i="17"/>
  <c r="L58" i="15"/>
  <c r="L58" i="16"/>
  <c r="L59" i="16" l="1"/>
  <c r="L58" i="17"/>
  <c r="L60" i="13"/>
  <c r="L59" i="15"/>
  <c r="L59" i="17" l="1"/>
  <c r="L60" i="16"/>
  <c r="L60" i="15"/>
  <c r="L61" i="13"/>
  <c r="L61" i="16" l="1"/>
  <c r="L60" i="17"/>
  <c r="L61" i="15"/>
  <c r="L62" i="13"/>
  <c r="L63" i="13" l="1"/>
  <c r="L61" i="17"/>
  <c r="L62" i="15"/>
  <c r="L62" i="16"/>
  <c r="L62" i="17" l="1"/>
  <c r="L63" i="15"/>
  <c r="L63" i="16"/>
  <c r="L64" i="13"/>
  <c r="L64" i="16" l="1"/>
  <c r="L63" i="17"/>
  <c r="L64" i="15"/>
  <c r="L65" i="13"/>
  <c r="L65" i="16" l="1"/>
  <c r="L64" i="17"/>
  <c r="L65" i="15"/>
  <c r="L66" i="13"/>
  <c r="L66" i="16" l="1"/>
  <c r="L65" i="17"/>
  <c r="L66" i="15"/>
  <c r="L67" i="13"/>
  <c r="L68" i="13" l="1"/>
  <c r="L66" i="17"/>
  <c r="L67" i="15"/>
  <c r="L67" i="16"/>
  <c r="L68" i="15" l="1"/>
  <c r="L68" i="16"/>
  <c r="L67" i="17"/>
  <c r="L69" i="13"/>
  <c r="L69" i="16" l="1"/>
  <c r="L68" i="17"/>
  <c r="L69" i="15"/>
  <c r="L70" i="13"/>
  <c r="L69" i="17" l="1"/>
  <c r="L70" i="15"/>
  <c r="L70" i="16"/>
  <c r="L71" i="13"/>
  <c r="L72" i="13" l="1"/>
  <c r="L71" i="16"/>
  <c r="L70" i="17"/>
  <c r="L71" i="15"/>
  <c r="L71" i="17" l="1"/>
  <c r="L72" i="15"/>
  <c r="L72" i="16"/>
  <c r="L73" i="13"/>
  <c r="L72" i="17" l="1"/>
  <c r="L73" i="15"/>
  <c r="L73" i="16"/>
  <c r="L74" i="13"/>
  <c r="L75" i="13" l="1"/>
  <c r="L73" i="17"/>
  <c r="L74" i="15"/>
  <c r="L74" i="16"/>
  <c r="L75" i="15" l="1"/>
  <c r="L75" i="16"/>
  <c r="L74" i="17"/>
  <c r="L76" i="13"/>
  <c r="L77" i="13" l="1"/>
  <c r="L75" i="17"/>
  <c r="L76" i="15"/>
  <c r="L76" i="16"/>
  <c r="L77" i="16" l="1"/>
  <c r="L77" i="15"/>
  <c r="L76" i="17"/>
  <c r="L78" i="13"/>
  <c r="L78" i="15" l="1"/>
  <c r="L77" i="17"/>
  <c r="L78" i="16"/>
  <c r="L78" i="17" l="1"/>
  <c r="D71" i="15" l="1"/>
  <c r="D59" i="15"/>
  <c r="D75" i="15"/>
  <c r="D76" i="15"/>
  <c r="D62" i="15"/>
  <c r="D60" i="15"/>
  <c r="D57" i="15"/>
  <c r="D65" i="15"/>
  <c r="D77" i="15"/>
  <c r="D56" i="15"/>
  <c r="D64" i="15"/>
  <c r="D68" i="15"/>
  <c r="D74" i="15"/>
  <c r="D67" i="15"/>
  <c r="D72" i="15"/>
  <c r="D58" i="15"/>
  <c r="D69" i="15"/>
  <c r="D73" i="15"/>
  <c r="D63" i="15"/>
  <c r="D78" i="15"/>
  <c r="D70" i="15"/>
  <c r="D66" i="15"/>
  <c r="D61" i="15"/>
  <c r="H17" i="4" l="1"/>
  <c r="H18" i="4" l="1"/>
  <c r="H19" i="4" l="1"/>
  <c r="H20" i="4" l="1"/>
  <c r="H21" i="4" l="1"/>
  <c r="H22" i="4" l="1"/>
  <c r="H23" i="4" l="1"/>
  <c r="H24" i="4" l="1"/>
  <c r="H25" i="4" l="1"/>
  <c r="H26" i="4" l="1"/>
  <c r="H27" i="4" l="1"/>
  <c r="H28" i="4" l="1"/>
  <c r="H29" i="4" l="1"/>
  <c r="H30" i="4" l="1"/>
  <c r="H31" i="4" l="1"/>
  <c r="H32" i="4" l="1"/>
  <c r="H33" i="4" l="1"/>
  <c r="H34" i="4" l="1"/>
  <c r="H35" i="4" l="1"/>
  <c r="H36" i="4" l="1"/>
  <c r="H37" i="4" l="1"/>
  <c r="H38" i="4" l="1"/>
  <c r="H39" i="4" l="1"/>
  <c r="H40" i="4" l="1"/>
  <c r="H41" i="4" l="1"/>
  <c r="H42" i="4" l="1"/>
  <c r="H43" i="4" l="1"/>
  <c r="H44" i="4" l="1"/>
  <c r="H45" i="4" l="1"/>
  <c r="H46" i="4" l="1"/>
  <c r="H47" i="4" l="1"/>
  <c r="H48" i="4" l="1"/>
  <c r="H49" i="4" l="1"/>
  <c r="H50" i="4" l="1"/>
  <c r="E3" i="13" l="1"/>
  <c r="E3" i="16"/>
  <c r="E4" i="15" l="1"/>
  <c r="E4" i="17"/>
  <c r="E5" i="15" l="1"/>
  <c r="E5" i="17"/>
  <c r="E6" i="17" l="1"/>
  <c r="E6" i="15"/>
  <c r="E7" i="15" l="1"/>
  <c r="E7" i="17"/>
  <c r="E8" i="17" l="1"/>
  <c r="E8" i="15"/>
  <c r="E9" i="17" l="1"/>
  <c r="E9" i="15"/>
  <c r="E10" i="17" l="1"/>
  <c r="E10" i="15"/>
  <c r="E11" i="15" l="1"/>
  <c r="E11" i="17"/>
  <c r="E12" i="17" l="1"/>
  <c r="E12" i="15"/>
  <c r="E13" i="15" l="1"/>
  <c r="E13" i="17"/>
  <c r="E14" i="15" l="1"/>
  <c r="E14" i="17"/>
  <c r="E15" i="17" l="1"/>
  <c r="E15" i="15"/>
  <c r="E16" i="15" l="1"/>
  <c r="E16" i="17"/>
  <c r="E17" i="15" l="1"/>
  <c r="E17" i="17"/>
  <c r="E18" i="15" l="1"/>
  <c r="E18" i="17"/>
  <c r="E19" i="15" l="1"/>
  <c r="E19" i="17"/>
  <c r="E20" i="15" l="1"/>
  <c r="E20" i="17"/>
  <c r="E21" i="15" l="1"/>
  <c r="E21" i="17"/>
  <c r="E22" i="17" l="1"/>
  <c r="E22" i="15"/>
  <c r="E23" i="17" l="1"/>
  <c r="E23" i="15"/>
  <c r="E24" i="17" l="1"/>
  <c r="E24" i="15"/>
  <c r="E25" i="17" l="1"/>
  <c r="E25" i="15"/>
  <c r="E26" i="15" l="1"/>
  <c r="E26" i="17"/>
  <c r="E27" i="15" l="1"/>
  <c r="E27" i="17"/>
  <c r="E28" i="15" l="1"/>
  <c r="E28" i="17"/>
  <c r="E29" i="15" l="1"/>
  <c r="E29" i="17"/>
  <c r="E30" i="17" l="1"/>
  <c r="E30" i="15"/>
  <c r="E31" i="15" l="1"/>
  <c r="E31" i="17"/>
  <c r="E32" i="17" l="1"/>
  <c r="E32" i="15"/>
  <c r="E33" i="15" l="1"/>
  <c r="E33" i="17"/>
  <c r="E34" i="17" l="1"/>
  <c r="E34" i="15"/>
  <c r="E35" i="15" l="1"/>
  <c r="E35" i="17"/>
  <c r="E36" i="17" l="1"/>
  <c r="E36" i="15"/>
  <c r="E37" i="15" l="1"/>
  <c r="E37" i="17"/>
  <c r="D3" i="15" l="1"/>
  <c r="J3" i="13" l="1"/>
  <c r="B3" i="13"/>
  <c r="C3" i="13"/>
  <c r="C3" i="15"/>
  <c r="D4" i="15"/>
  <c r="J4" i="13" l="1"/>
  <c r="C4" i="13"/>
  <c r="J3" i="15"/>
  <c r="B3" i="15"/>
  <c r="I3" i="13"/>
  <c r="D5" i="15"/>
  <c r="C4" i="15"/>
  <c r="B4" i="13"/>
  <c r="B4" i="15" l="1"/>
  <c r="B5" i="13"/>
  <c r="C5" i="15"/>
  <c r="C5" i="13"/>
  <c r="I4" i="13"/>
  <c r="J4" i="15"/>
  <c r="D6" i="15"/>
  <c r="I3" i="15"/>
  <c r="K3" i="13"/>
  <c r="C6" i="15" l="1"/>
  <c r="I3" i="16"/>
  <c r="I4" i="15"/>
  <c r="I4" i="16"/>
  <c r="K4" i="13"/>
  <c r="J6" i="13"/>
  <c r="I5" i="13"/>
  <c r="B6" i="13"/>
  <c r="K3" i="16"/>
  <c r="B5" i="15"/>
  <c r="D7" i="15"/>
  <c r="M4" i="13"/>
  <c r="K3" i="15"/>
  <c r="N3" i="13"/>
  <c r="C6" i="13"/>
  <c r="J5" i="13"/>
  <c r="K5" i="13"/>
  <c r="K4" i="16" l="1"/>
  <c r="N4" i="13"/>
  <c r="I4" i="17"/>
  <c r="M4" i="15"/>
  <c r="B7" i="13"/>
  <c r="M6" i="13"/>
  <c r="K3" i="17"/>
  <c r="I5" i="15"/>
  <c r="M5" i="13"/>
  <c r="B4" i="16"/>
  <c r="C7" i="15"/>
  <c r="J3" i="16"/>
  <c r="J6" i="15"/>
  <c r="I3" i="17"/>
  <c r="K4" i="15"/>
  <c r="D8" i="15"/>
  <c r="J5" i="15"/>
  <c r="N3" i="15"/>
  <c r="D8" i="19"/>
  <c r="I5" i="16"/>
  <c r="I6" i="13"/>
  <c r="N5" i="13"/>
  <c r="C7" i="13"/>
  <c r="B6" i="15"/>
  <c r="B3" i="16"/>
  <c r="K5" i="15"/>
  <c r="C8" i="15" l="1"/>
  <c r="N3" i="16"/>
  <c r="J8" i="13"/>
  <c r="C8" i="13"/>
  <c r="J3" i="17"/>
  <c r="K4" i="17"/>
  <c r="J7" i="13"/>
  <c r="N4" i="15"/>
  <c r="D9" i="19"/>
  <c r="I6" i="16"/>
  <c r="B7" i="15"/>
  <c r="D9" i="15"/>
  <c r="B3" i="17"/>
  <c r="M5" i="15"/>
  <c r="K6" i="13"/>
  <c r="B5" i="16"/>
  <c r="I6" i="15"/>
  <c r="I5" i="17"/>
  <c r="I7" i="13"/>
  <c r="M6" i="15"/>
  <c r="N5" i="15"/>
  <c r="D10" i="19"/>
  <c r="K5" i="16"/>
  <c r="B4" i="17"/>
  <c r="B8" i="13"/>
  <c r="J4" i="16"/>
  <c r="B8" i="15" l="1"/>
  <c r="K5" i="17"/>
  <c r="J4" i="17"/>
  <c r="I8" i="13"/>
  <c r="K6" i="15"/>
  <c r="B6" i="16"/>
  <c r="I7" i="16"/>
  <c r="J7" i="15"/>
  <c r="N6" i="13"/>
  <c r="M7" i="13"/>
  <c r="D10" i="15"/>
  <c r="J5" i="16"/>
  <c r="J6" i="16"/>
  <c r="C9" i="15"/>
  <c r="C9" i="13"/>
  <c r="J8" i="19"/>
  <c r="N3" i="17"/>
  <c r="B5" i="17"/>
  <c r="J8" i="15"/>
  <c r="K7" i="13"/>
  <c r="I7" i="15"/>
  <c r="B9" i="13"/>
  <c r="I6" i="17"/>
  <c r="M10" i="13" l="1"/>
  <c r="I9" i="13"/>
  <c r="C10" i="13"/>
  <c r="C10" i="15"/>
  <c r="J6" i="17"/>
  <c r="I8" i="16"/>
  <c r="B6" i="17"/>
  <c r="I8" i="15"/>
  <c r="B10" i="13"/>
  <c r="B7" i="16"/>
  <c r="K7" i="15"/>
  <c r="J5" i="17"/>
  <c r="M7" i="15"/>
  <c r="M4" i="16"/>
  <c r="J10" i="13"/>
  <c r="I7" i="17"/>
  <c r="N6" i="15"/>
  <c r="D11" i="19"/>
  <c r="D11" i="15"/>
  <c r="B9" i="15"/>
  <c r="M8" i="13"/>
  <c r="K7" i="16"/>
  <c r="B11" i="13"/>
  <c r="C3" i="17"/>
  <c r="C3" i="16"/>
  <c r="N7" i="13"/>
  <c r="K9" i="13"/>
  <c r="K8" i="13"/>
  <c r="J9" i="13"/>
  <c r="D3" i="17"/>
  <c r="K6" i="16"/>
  <c r="J9" i="15" l="1"/>
  <c r="B11" i="15"/>
  <c r="C4" i="17"/>
  <c r="K6" i="17"/>
  <c r="N7" i="15"/>
  <c r="D12" i="19"/>
  <c r="M4" i="17"/>
  <c r="D4" i="17"/>
  <c r="M9" i="13"/>
  <c r="C11" i="15"/>
  <c r="I9" i="15"/>
  <c r="C4" i="16"/>
  <c r="K9" i="15"/>
  <c r="I10" i="13"/>
  <c r="M8" i="15"/>
  <c r="C11" i="13"/>
  <c r="I9" i="16"/>
  <c r="J10" i="15"/>
  <c r="D12" i="15"/>
  <c r="M10" i="15"/>
  <c r="N9" i="13"/>
  <c r="K8" i="15"/>
  <c r="B7" i="17"/>
  <c r="B10" i="15"/>
  <c r="B8" i="16"/>
  <c r="N8" i="13"/>
  <c r="J11" i="13"/>
  <c r="I8" i="17"/>
  <c r="M5" i="16"/>
  <c r="J7" i="16"/>
  <c r="K7" i="17"/>
  <c r="N4" i="16"/>
  <c r="K8" i="16"/>
  <c r="J12" i="13" l="1"/>
  <c r="K9" i="16"/>
  <c r="D14" i="19"/>
  <c r="N9" i="15"/>
  <c r="J7" i="17"/>
  <c r="C5" i="17"/>
  <c r="I10" i="15"/>
  <c r="N4" i="17"/>
  <c r="J9" i="19"/>
  <c r="D13" i="19"/>
  <c r="N8" i="15"/>
  <c r="K10" i="13"/>
  <c r="D13" i="15"/>
  <c r="D5" i="17"/>
  <c r="K9" i="17"/>
  <c r="I9" i="17"/>
  <c r="C5" i="16"/>
  <c r="C12" i="15"/>
  <c r="I11" i="13"/>
  <c r="N5" i="16"/>
  <c r="J8" i="16"/>
  <c r="C12" i="13"/>
  <c r="K8" i="17"/>
  <c r="B12" i="13"/>
  <c r="I10" i="16"/>
  <c r="M5" i="17"/>
  <c r="B8" i="17"/>
  <c r="B9" i="16"/>
  <c r="M6" i="16"/>
  <c r="M9" i="15"/>
  <c r="J11" i="15"/>
  <c r="J9" i="16" l="1"/>
  <c r="M6" i="17"/>
  <c r="C13" i="13"/>
  <c r="I11" i="16"/>
  <c r="I12" i="13"/>
  <c r="I10" i="17"/>
  <c r="B12" i="15"/>
  <c r="D6" i="17"/>
  <c r="N10" i="13"/>
  <c r="B13" i="13"/>
  <c r="B10" i="16"/>
  <c r="C6" i="16"/>
  <c r="C6" i="17"/>
  <c r="K10" i="16"/>
  <c r="M11" i="13"/>
  <c r="D14" i="15"/>
  <c r="J10" i="19"/>
  <c r="N5" i="17"/>
  <c r="J8" i="17"/>
  <c r="I11" i="15"/>
  <c r="K10" i="15"/>
  <c r="K11" i="13"/>
  <c r="C13" i="15"/>
  <c r="J12" i="15"/>
  <c r="N6" i="16"/>
  <c r="B9" i="17"/>
  <c r="M7" i="16"/>
  <c r="J9" i="17" l="1"/>
  <c r="N7" i="16"/>
  <c r="M11" i="15"/>
  <c r="C7" i="16"/>
  <c r="K12" i="13"/>
  <c r="D15" i="15"/>
  <c r="M7" i="17"/>
  <c r="J10" i="16"/>
  <c r="M12" i="13"/>
  <c r="J14" i="13"/>
  <c r="C14" i="13"/>
  <c r="N11" i="13"/>
  <c r="K11" i="16"/>
  <c r="N6" i="17"/>
  <c r="J11" i="19"/>
  <c r="K11" i="15"/>
  <c r="I11" i="17"/>
  <c r="M8" i="16"/>
  <c r="B10" i="17"/>
  <c r="B13" i="15"/>
  <c r="I12" i="15"/>
  <c r="B11" i="16"/>
  <c r="D7" i="17"/>
  <c r="K13" i="13"/>
  <c r="J11" i="16"/>
  <c r="B14" i="13"/>
  <c r="C14" i="15"/>
  <c r="N10" i="15"/>
  <c r="D15" i="19"/>
  <c r="K10" i="17"/>
  <c r="C7" i="17"/>
  <c r="J13" i="13"/>
  <c r="I12" i="16"/>
  <c r="I13" i="13"/>
  <c r="M14" i="13" l="1"/>
  <c r="I12" i="17"/>
  <c r="K11" i="17"/>
  <c r="J13" i="15"/>
  <c r="B14" i="15"/>
  <c r="C15" i="15"/>
  <c r="M12" i="15"/>
  <c r="M9" i="16"/>
  <c r="K13" i="16"/>
  <c r="D16" i="15"/>
  <c r="N12" i="13"/>
  <c r="C15" i="13"/>
  <c r="B12" i="16"/>
  <c r="I13" i="16"/>
  <c r="K13" i="15"/>
  <c r="C8" i="17"/>
  <c r="N8" i="16"/>
  <c r="K12" i="16"/>
  <c r="J12" i="19"/>
  <c r="N7" i="17"/>
  <c r="M13" i="13"/>
  <c r="I13" i="15"/>
  <c r="J11" i="17"/>
  <c r="C8" i="16"/>
  <c r="M8" i="17"/>
  <c r="N11" i="15"/>
  <c r="D16" i="19"/>
  <c r="B15" i="13"/>
  <c r="J10" i="17"/>
  <c r="M14" i="15"/>
  <c r="D8" i="17"/>
  <c r="N13" i="13"/>
  <c r="B11" i="17"/>
  <c r="I14" i="13"/>
  <c r="J14" i="15"/>
  <c r="K12" i="15"/>
  <c r="N13" i="15" l="1"/>
  <c r="D18" i="19"/>
  <c r="D9" i="17"/>
  <c r="I14" i="16"/>
  <c r="J15" i="13"/>
  <c r="J16" i="13"/>
  <c r="K15" i="13"/>
  <c r="C9" i="17"/>
  <c r="K13" i="17"/>
  <c r="C16" i="15"/>
  <c r="N12" i="15"/>
  <c r="D17" i="19"/>
  <c r="B13" i="16"/>
  <c r="B16" i="13"/>
  <c r="I13" i="17"/>
  <c r="I14" i="15"/>
  <c r="K12" i="17"/>
  <c r="N9" i="16"/>
  <c r="J13" i="19"/>
  <c r="N8" i="17"/>
  <c r="B12" i="17"/>
  <c r="M9" i="17"/>
  <c r="I15" i="13"/>
  <c r="M10" i="16"/>
  <c r="B15" i="15"/>
  <c r="K14" i="13"/>
  <c r="K14" i="16"/>
  <c r="M13" i="15"/>
  <c r="D17" i="15"/>
  <c r="C16" i="13"/>
  <c r="C9" i="16"/>
  <c r="J12" i="16"/>
  <c r="N15" i="13" l="1"/>
  <c r="N14" i="13"/>
  <c r="B14" i="16"/>
  <c r="K14" i="15"/>
  <c r="D10" i="17"/>
  <c r="I15" i="16"/>
  <c r="C10" i="17"/>
  <c r="M16" i="13"/>
  <c r="K15" i="16"/>
  <c r="C10" i="16"/>
  <c r="I15" i="15"/>
  <c r="D18" i="15"/>
  <c r="B17" i="13"/>
  <c r="K15" i="15"/>
  <c r="I16" i="13"/>
  <c r="I14" i="17"/>
  <c r="J12" i="17"/>
  <c r="N10" i="16"/>
  <c r="J16" i="15"/>
  <c r="C17" i="15"/>
  <c r="K14" i="17"/>
  <c r="M15" i="13"/>
  <c r="C17" i="13"/>
  <c r="N9" i="17"/>
  <c r="J14" i="19"/>
  <c r="J17" i="13"/>
  <c r="J15" i="15"/>
  <c r="M11" i="16"/>
  <c r="M10" i="17"/>
  <c r="J13" i="16"/>
  <c r="B16" i="15"/>
  <c r="B13" i="17"/>
  <c r="J18" i="13" l="1"/>
  <c r="D19" i="19"/>
  <c r="N14" i="15"/>
  <c r="M11" i="17"/>
  <c r="B18" i="13"/>
  <c r="J14" i="16"/>
  <c r="I16" i="15"/>
  <c r="D11" i="17"/>
  <c r="M15" i="15"/>
  <c r="C11" i="16"/>
  <c r="B14" i="17"/>
  <c r="I16" i="16"/>
  <c r="I17" i="13"/>
  <c r="B17" i="15"/>
  <c r="K16" i="13"/>
  <c r="C11" i="17"/>
  <c r="J15" i="19"/>
  <c r="N10" i="17"/>
  <c r="B15" i="16"/>
  <c r="C18" i="13"/>
  <c r="J13" i="17"/>
  <c r="J17" i="15"/>
  <c r="D19" i="15"/>
  <c r="I15" i="17"/>
  <c r="M16" i="15"/>
  <c r="N11" i="16"/>
  <c r="K17" i="13"/>
  <c r="K15" i="17"/>
  <c r="M12" i="16"/>
  <c r="C18" i="15"/>
  <c r="K16" i="16" l="1"/>
  <c r="K17" i="16"/>
  <c r="M17" i="13"/>
  <c r="J14" i="17"/>
  <c r="N12" i="16"/>
  <c r="M12" i="17"/>
  <c r="I18" i="13"/>
  <c r="D20" i="19"/>
  <c r="N15" i="15"/>
  <c r="J15" i="16"/>
  <c r="I17" i="15"/>
  <c r="I17" i="16"/>
  <c r="C19" i="15"/>
  <c r="K16" i="15"/>
  <c r="B19" i="13"/>
  <c r="B18" i="15"/>
  <c r="B16" i="16"/>
  <c r="B15" i="17"/>
  <c r="M13" i="16"/>
  <c r="C19" i="13"/>
  <c r="K17" i="15"/>
  <c r="J18" i="15"/>
  <c r="N16" i="13"/>
  <c r="I16" i="17"/>
  <c r="C12" i="16"/>
  <c r="M18" i="13"/>
  <c r="D20" i="15"/>
  <c r="D12" i="17"/>
  <c r="N11" i="17"/>
  <c r="J16" i="19"/>
  <c r="C12" i="17"/>
  <c r="N17" i="15" l="1"/>
  <c r="D22" i="19"/>
  <c r="B17" i="16"/>
  <c r="I18" i="16"/>
  <c r="M17" i="15"/>
  <c r="M14" i="16"/>
  <c r="C20" i="15"/>
  <c r="D21" i="15"/>
  <c r="I19" i="13"/>
  <c r="B16" i="17"/>
  <c r="K19" i="13"/>
  <c r="K18" i="13"/>
  <c r="N13" i="16"/>
  <c r="D21" i="19"/>
  <c r="N16" i="15"/>
  <c r="I18" i="15"/>
  <c r="N12" i="17"/>
  <c r="J17" i="19"/>
  <c r="M13" i="17"/>
  <c r="K16" i="17"/>
  <c r="D13" i="17"/>
  <c r="C13" i="16"/>
  <c r="N17" i="13"/>
  <c r="C20" i="13"/>
  <c r="J16" i="16"/>
  <c r="I17" i="17"/>
  <c r="C13" i="17"/>
  <c r="B20" i="13"/>
  <c r="M18" i="15"/>
  <c r="B19" i="15"/>
  <c r="J19" i="13"/>
  <c r="J15" i="17"/>
  <c r="K17" i="17"/>
  <c r="J20" i="13" l="1"/>
  <c r="K18" i="15"/>
  <c r="C21" i="15"/>
  <c r="J16" i="17"/>
  <c r="M15" i="16"/>
  <c r="J18" i="19"/>
  <c r="N13" i="17"/>
  <c r="M20" i="13"/>
  <c r="D22" i="15"/>
  <c r="J19" i="15"/>
  <c r="N19" i="13"/>
  <c r="I20" i="13"/>
  <c r="J18" i="16"/>
  <c r="C14" i="17"/>
  <c r="B21" i="13"/>
  <c r="C14" i="16"/>
  <c r="I19" i="16"/>
  <c r="M19" i="13"/>
  <c r="K19" i="15"/>
  <c r="D14" i="17"/>
  <c r="N14" i="16"/>
  <c r="B20" i="15"/>
  <c r="B18" i="16"/>
  <c r="J21" i="13"/>
  <c r="J17" i="16"/>
  <c r="C21" i="13"/>
  <c r="N18" i="13"/>
  <c r="M14" i="17"/>
  <c r="I18" i="17"/>
  <c r="J19" i="16"/>
  <c r="I19" i="15"/>
  <c r="K18" i="16"/>
  <c r="B17" i="17"/>
  <c r="N19" i="15" l="1"/>
  <c r="D24" i="19"/>
  <c r="C22" i="15"/>
  <c r="I21" i="13"/>
  <c r="D15" i="17"/>
  <c r="J22" i="13"/>
  <c r="M15" i="17"/>
  <c r="C15" i="17"/>
  <c r="J17" i="17"/>
  <c r="J21" i="15"/>
  <c r="M21" i="13"/>
  <c r="J18" i="17"/>
  <c r="C22" i="13"/>
  <c r="I20" i="15"/>
  <c r="M20" i="15"/>
  <c r="D23" i="15"/>
  <c r="C15" i="16"/>
  <c r="N18" i="15"/>
  <c r="D23" i="19"/>
  <c r="B22" i="13"/>
  <c r="B21" i="15"/>
  <c r="J20" i="15"/>
  <c r="K18" i="17"/>
  <c r="N14" i="17"/>
  <c r="J19" i="19"/>
  <c r="B19" i="16"/>
  <c r="K20" i="16"/>
  <c r="K20" i="13"/>
  <c r="B18" i="17"/>
  <c r="I19" i="17"/>
  <c r="K19" i="16"/>
  <c r="M16" i="16"/>
  <c r="I20" i="16"/>
  <c r="J19" i="17"/>
  <c r="M19" i="15"/>
  <c r="N15" i="16"/>
  <c r="D25" i="19" l="1"/>
  <c r="N20" i="15"/>
  <c r="I20" i="17"/>
  <c r="K21" i="16"/>
  <c r="D24" i="15"/>
  <c r="B24" i="13"/>
  <c r="I22" i="13"/>
  <c r="K19" i="17"/>
  <c r="M17" i="16"/>
  <c r="B20" i="16"/>
  <c r="K20" i="15"/>
  <c r="B22" i="15"/>
  <c r="N16" i="16"/>
  <c r="B19" i="17"/>
  <c r="M21" i="15"/>
  <c r="N20" i="13"/>
  <c r="D16" i="17"/>
  <c r="C23" i="13"/>
  <c r="M16" i="17"/>
  <c r="K21" i="13"/>
  <c r="C16" i="16"/>
  <c r="J22" i="15"/>
  <c r="C16" i="17"/>
  <c r="B23" i="13"/>
  <c r="I21" i="16"/>
  <c r="K20" i="17"/>
  <c r="J20" i="19"/>
  <c r="N15" i="17"/>
  <c r="K22" i="13"/>
  <c r="C23" i="15"/>
  <c r="I21" i="15"/>
  <c r="N22" i="13" l="1"/>
  <c r="J20" i="16"/>
  <c r="D17" i="17"/>
  <c r="C17" i="16"/>
  <c r="N21" i="13"/>
  <c r="M17" i="17"/>
  <c r="I22" i="15"/>
  <c r="I23" i="13"/>
  <c r="K22" i="15"/>
  <c r="B23" i="15"/>
  <c r="K21" i="15"/>
  <c r="I22" i="16"/>
  <c r="J21" i="19"/>
  <c r="N16" i="17"/>
  <c r="B24" i="15"/>
  <c r="D25" i="15"/>
  <c r="K21" i="17"/>
  <c r="M23" i="13"/>
  <c r="I21" i="17"/>
  <c r="J24" i="13"/>
  <c r="M18" i="16"/>
  <c r="B20" i="17"/>
  <c r="B21" i="16"/>
  <c r="C24" i="13"/>
  <c r="M22" i="13"/>
  <c r="C24" i="15"/>
  <c r="J23" i="13"/>
  <c r="C17" i="17"/>
  <c r="N17" i="16"/>
  <c r="M25" i="13" l="1"/>
  <c r="M24" i="13"/>
  <c r="B25" i="13"/>
  <c r="C25" i="13"/>
  <c r="D26" i="15"/>
  <c r="D18" i="17"/>
  <c r="I22" i="17"/>
  <c r="N17" i="17"/>
  <c r="J22" i="19"/>
  <c r="K24" i="13"/>
  <c r="C25" i="15"/>
  <c r="C18" i="16"/>
  <c r="J22" i="16"/>
  <c r="N23" i="13"/>
  <c r="J21" i="16"/>
  <c r="J24" i="15"/>
  <c r="I23" i="16"/>
  <c r="M22" i="15"/>
  <c r="J25" i="13"/>
  <c r="N21" i="15"/>
  <c r="D26" i="19"/>
  <c r="I24" i="13"/>
  <c r="J23" i="15"/>
  <c r="B21" i="17"/>
  <c r="B22" i="16"/>
  <c r="N18" i="16"/>
  <c r="M23" i="15"/>
  <c r="M19" i="16"/>
  <c r="K23" i="13"/>
  <c r="J20" i="17"/>
  <c r="I23" i="15"/>
  <c r="M18" i="17"/>
  <c r="C18" i="17"/>
  <c r="K22" i="16"/>
  <c r="M26" i="13" l="1"/>
  <c r="N18" i="17"/>
  <c r="J23" i="19"/>
  <c r="K22" i="17"/>
  <c r="I24" i="16"/>
  <c r="K23" i="15"/>
  <c r="J26" i="13"/>
  <c r="N25" i="13"/>
  <c r="I23" i="17"/>
  <c r="J22" i="17"/>
  <c r="M24" i="15"/>
  <c r="N19" i="16"/>
  <c r="M20" i="16"/>
  <c r="J21" i="17"/>
  <c r="I25" i="13"/>
  <c r="D27" i="15"/>
  <c r="K25" i="13"/>
  <c r="B25" i="15"/>
  <c r="B23" i="16"/>
  <c r="N24" i="13"/>
  <c r="M19" i="17"/>
  <c r="C19" i="17"/>
  <c r="J25" i="15"/>
  <c r="C19" i="16"/>
  <c r="B22" i="17"/>
  <c r="N24" i="15"/>
  <c r="D29" i="19"/>
  <c r="C26" i="15"/>
  <c r="M25" i="15"/>
  <c r="K23" i="16"/>
  <c r="D19" i="17"/>
  <c r="D27" i="19"/>
  <c r="N22" i="15"/>
  <c r="I24" i="15"/>
  <c r="K24" i="15"/>
  <c r="C26" i="13"/>
  <c r="B26" i="13"/>
  <c r="I26" i="13" l="1"/>
  <c r="K24" i="16"/>
  <c r="K23" i="17"/>
  <c r="N25" i="15"/>
  <c r="D30" i="19"/>
  <c r="I24" i="17"/>
  <c r="B23" i="17"/>
  <c r="N20" i="16"/>
  <c r="N19" i="17"/>
  <c r="J24" i="19"/>
  <c r="M20" i="17"/>
  <c r="I25" i="16"/>
  <c r="D28" i="15"/>
  <c r="C27" i="15"/>
  <c r="J23" i="16"/>
  <c r="M21" i="16"/>
  <c r="I25" i="15"/>
  <c r="B24" i="16"/>
  <c r="J26" i="15"/>
  <c r="B26" i="15"/>
  <c r="K25" i="16"/>
  <c r="B27" i="13"/>
  <c r="K26" i="13"/>
  <c r="M26" i="15"/>
  <c r="D20" i="17"/>
  <c r="D28" i="19"/>
  <c r="N23" i="15"/>
  <c r="C20" i="16"/>
  <c r="K25" i="15"/>
  <c r="C27" i="13"/>
  <c r="C20" i="17"/>
  <c r="K26" i="15" l="1"/>
  <c r="B27" i="15"/>
  <c r="J27" i="13"/>
  <c r="B24" i="17"/>
  <c r="N26" i="13"/>
  <c r="J28" i="13"/>
  <c r="I26" i="15"/>
  <c r="K25" i="17"/>
  <c r="B25" i="16"/>
  <c r="D29" i="15"/>
  <c r="M22" i="16"/>
  <c r="K24" i="17"/>
  <c r="D31" i="19"/>
  <c r="N26" i="15"/>
  <c r="J25" i="19"/>
  <c r="N20" i="17"/>
  <c r="I26" i="16"/>
  <c r="I27" i="13"/>
  <c r="C21" i="17"/>
  <c r="N21" i="16"/>
  <c r="I25" i="17"/>
  <c r="D21" i="17"/>
  <c r="M27" i="13"/>
  <c r="C28" i="13"/>
  <c r="M21" i="17"/>
  <c r="J23" i="17"/>
  <c r="B28" i="13"/>
  <c r="C28" i="15"/>
  <c r="C21" i="16"/>
  <c r="J24" i="16"/>
  <c r="J27" i="16" l="1"/>
  <c r="M28" i="13"/>
  <c r="B28" i="15"/>
  <c r="I28" i="13"/>
  <c r="J28" i="15"/>
  <c r="D22" i="17"/>
  <c r="K26" i="16"/>
  <c r="K27" i="13"/>
  <c r="B25" i="17"/>
  <c r="C22" i="17"/>
  <c r="D30" i="15"/>
  <c r="J29" i="13"/>
  <c r="B29" i="13"/>
  <c r="C22" i="16"/>
  <c r="I26" i="17"/>
  <c r="C29" i="13"/>
  <c r="N22" i="16"/>
  <c r="M22" i="17"/>
  <c r="I27" i="16"/>
  <c r="C29" i="15"/>
  <c r="J24" i="17"/>
  <c r="J25" i="16"/>
  <c r="N21" i="17"/>
  <c r="J26" i="19"/>
  <c r="I27" i="15"/>
  <c r="J27" i="15"/>
  <c r="K28" i="13"/>
  <c r="M27" i="15"/>
  <c r="B26" i="16"/>
  <c r="M23" i="16"/>
  <c r="N27" i="13" l="1"/>
  <c r="J25" i="17"/>
  <c r="B27" i="16"/>
  <c r="C30" i="13"/>
  <c r="K28" i="15"/>
  <c r="M24" i="16"/>
  <c r="J29" i="15"/>
  <c r="J30" i="13"/>
  <c r="C30" i="15"/>
  <c r="I29" i="13"/>
  <c r="J27" i="17"/>
  <c r="K29" i="13"/>
  <c r="B26" i="17"/>
  <c r="N23" i="16"/>
  <c r="K27" i="16"/>
  <c r="J27" i="19"/>
  <c r="N22" i="17"/>
  <c r="K27" i="15"/>
  <c r="I28" i="16"/>
  <c r="N28" i="13"/>
  <c r="J26" i="16"/>
  <c r="C23" i="16"/>
  <c r="D31" i="15"/>
  <c r="K26" i="17"/>
  <c r="I28" i="15"/>
  <c r="M23" i="17"/>
  <c r="B30" i="13"/>
  <c r="D23" i="17"/>
  <c r="M28" i="15"/>
  <c r="D32" i="19"/>
  <c r="N27" i="15"/>
  <c r="I27" i="17"/>
  <c r="C23" i="17"/>
  <c r="B29" i="15"/>
  <c r="M29" i="13" l="1"/>
  <c r="J26" i="17"/>
  <c r="I28" i="17"/>
  <c r="K27" i="17"/>
  <c r="C31" i="15"/>
  <c r="B31" i="13"/>
  <c r="B28" i="16"/>
  <c r="J28" i="19"/>
  <c r="N23" i="17"/>
  <c r="K30" i="13"/>
  <c r="M25" i="16"/>
  <c r="B27" i="17"/>
  <c r="I29" i="16"/>
  <c r="K29" i="15"/>
  <c r="C24" i="17"/>
  <c r="B30" i="15"/>
  <c r="M31" i="13"/>
  <c r="J28" i="16"/>
  <c r="N24" i="16"/>
  <c r="C24" i="16"/>
  <c r="K28" i="16"/>
  <c r="I29" i="15"/>
  <c r="M24" i="17"/>
  <c r="D24" i="17"/>
  <c r="I30" i="13"/>
  <c r="J31" i="13"/>
  <c r="J30" i="15"/>
  <c r="M30" i="13"/>
  <c r="D32" i="15"/>
  <c r="K29" i="16"/>
  <c r="C31" i="13"/>
  <c r="N28" i="15"/>
  <c r="D33" i="19"/>
  <c r="N29" i="13"/>
  <c r="M29" i="15" l="1"/>
  <c r="M30" i="15"/>
  <c r="K28" i="17"/>
  <c r="N30" i="13"/>
  <c r="N25" i="16"/>
  <c r="D25" i="17"/>
  <c r="B29" i="16"/>
  <c r="M25" i="17"/>
  <c r="C25" i="16"/>
  <c r="B33" i="13"/>
  <c r="I30" i="15"/>
  <c r="J28" i="17"/>
  <c r="M31" i="15"/>
  <c r="C25" i="17"/>
  <c r="C32" i="13"/>
  <c r="J31" i="15"/>
  <c r="J29" i="19"/>
  <c r="N24" i="17"/>
  <c r="D35" i="19"/>
  <c r="N30" i="15"/>
  <c r="J32" i="13"/>
  <c r="J29" i="16"/>
  <c r="K31" i="13"/>
  <c r="K30" i="15"/>
  <c r="B32" i="13"/>
  <c r="D33" i="15"/>
  <c r="N29" i="15"/>
  <c r="D34" i="19"/>
  <c r="M26" i="16"/>
  <c r="B31" i="15"/>
  <c r="K29" i="17"/>
  <c r="C32" i="15"/>
  <c r="I31" i="13"/>
  <c r="I30" i="16"/>
  <c r="I29" i="17"/>
  <c r="B28" i="17"/>
  <c r="M33" i="13" l="1"/>
  <c r="D36" i="19"/>
  <c r="N31" i="15"/>
  <c r="I30" i="17"/>
  <c r="N26" i="16"/>
  <c r="D26" i="17"/>
  <c r="I31" i="15"/>
  <c r="K31" i="15"/>
  <c r="I31" i="16"/>
  <c r="M26" i="17"/>
  <c r="J32" i="15"/>
  <c r="I32" i="13"/>
  <c r="N25" i="17"/>
  <c r="J30" i="19"/>
  <c r="J29" i="17"/>
  <c r="C33" i="15"/>
  <c r="B33" i="15"/>
  <c r="B29" i="17"/>
  <c r="M27" i="16"/>
  <c r="K30" i="16"/>
  <c r="J33" i="13"/>
  <c r="B32" i="15"/>
  <c r="D34" i="15"/>
  <c r="K32" i="13"/>
  <c r="C26" i="16"/>
  <c r="C33" i="13"/>
  <c r="B30" i="16"/>
  <c r="C26" i="17"/>
  <c r="N31" i="13" l="1"/>
  <c r="M32" i="13"/>
  <c r="J34" i="13"/>
  <c r="M27" i="17"/>
  <c r="C27" i="16"/>
  <c r="J30" i="16"/>
  <c r="I31" i="17"/>
  <c r="C34" i="13"/>
  <c r="J33" i="15"/>
  <c r="C34" i="15"/>
  <c r="C27" i="17"/>
  <c r="I32" i="15"/>
  <c r="I32" i="16"/>
  <c r="K32" i="15"/>
  <c r="K30" i="17"/>
  <c r="D27" i="17"/>
  <c r="N32" i="13"/>
  <c r="B30" i="17"/>
  <c r="I33" i="13"/>
  <c r="B31" i="16"/>
  <c r="B34" i="13"/>
  <c r="J31" i="19"/>
  <c r="N26" i="17"/>
  <c r="M33" i="15"/>
  <c r="K33" i="13"/>
  <c r="M28" i="16"/>
  <c r="D35" i="15"/>
  <c r="K32" i="16"/>
  <c r="N27" i="16"/>
  <c r="K31" i="16"/>
  <c r="M32" i="15" l="1"/>
  <c r="D38" i="19"/>
  <c r="N33" i="15"/>
  <c r="B32" i="16"/>
  <c r="I33" i="16"/>
  <c r="I34" i="13"/>
  <c r="K32" i="17"/>
  <c r="M34" i="13"/>
  <c r="I32" i="17"/>
  <c r="M29" i="16"/>
  <c r="M28" i="17"/>
  <c r="C35" i="15"/>
  <c r="B34" i="15"/>
  <c r="D28" i="17"/>
  <c r="J35" i="13"/>
  <c r="J32" i="19"/>
  <c r="N27" i="17"/>
  <c r="I33" i="15"/>
  <c r="C28" i="17"/>
  <c r="D36" i="15"/>
  <c r="J30" i="17"/>
  <c r="J34" i="15"/>
  <c r="K31" i="17"/>
  <c r="N33" i="13"/>
  <c r="N28" i="16"/>
  <c r="B31" i="17"/>
  <c r="C28" i="16"/>
  <c r="K34" i="13"/>
  <c r="K33" i="15"/>
  <c r="B35" i="13"/>
  <c r="J31" i="16"/>
  <c r="C35" i="13"/>
  <c r="N32" i="15" l="1"/>
  <c r="D37" i="19"/>
  <c r="N34" i="15"/>
  <c r="D39" i="19"/>
  <c r="M36" i="13"/>
  <c r="M30" i="16"/>
  <c r="C36" i="15"/>
  <c r="I33" i="17"/>
  <c r="J32" i="16"/>
  <c r="J33" i="19"/>
  <c r="N28" i="17"/>
  <c r="N29" i="16"/>
  <c r="I34" i="15"/>
  <c r="M35" i="13"/>
  <c r="C29" i="17"/>
  <c r="B35" i="15"/>
  <c r="D37" i="15"/>
  <c r="D29" i="17"/>
  <c r="N34" i="13"/>
  <c r="M29" i="17"/>
  <c r="C29" i="16"/>
  <c r="C36" i="13"/>
  <c r="J36" i="13"/>
  <c r="I34" i="16"/>
  <c r="B36" i="13"/>
  <c r="J31" i="17"/>
  <c r="B33" i="16"/>
  <c r="M34" i="15"/>
  <c r="J35" i="15"/>
  <c r="K34" i="15"/>
  <c r="K35" i="13"/>
  <c r="J33" i="16"/>
  <c r="B32" i="17"/>
  <c r="C30" i="17" l="1"/>
  <c r="M35" i="15"/>
  <c r="J32" i="17"/>
  <c r="D30" i="17"/>
  <c r="M36" i="15"/>
  <c r="I34" i="17"/>
  <c r="C37" i="13"/>
  <c r="C30" i="16"/>
  <c r="K33" i="16"/>
  <c r="B36" i="15"/>
  <c r="J36" i="15"/>
  <c r="J37" i="13"/>
  <c r="N30" i="16"/>
  <c r="B33" i="17"/>
  <c r="I35" i="13"/>
  <c r="D38" i="15"/>
  <c r="N35" i="13"/>
  <c r="C37" i="15"/>
  <c r="J33" i="17"/>
  <c r="I35" i="16"/>
  <c r="B34" i="16"/>
  <c r="B37" i="13"/>
  <c r="N29" i="17"/>
  <c r="J34" i="19"/>
  <c r="K34" i="16"/>
  <c r="M30" i="17"/>
  <c r="K35" i="15"/>
  <c r="M31" i="16"/>
  <c r="I36" i="13"/>
  <c r="I35" i="17" l="1"/>
  <c r="I36" i="16"/>
  <c r="N31" i="16"/>
  <c r="B35" i="16"/>
  <c r="D39" i="15"/>
  <c r="I35" i="15"/>
  <c r="K33" i="17"/>
  <c r="J34" i="16"/>
  <c r="K34" i="17"/>
  <c r="K36" i="13"/>
  <c r="C38" i="13"/>
  <c r="I36" i="15"/>
  <c r="M32" i="16"/>
  <c r="M31" i="17"/>
  <c r="J35" i="19"/>
  <c r="N30" i="17"/>
  <c r="B34" i="17"/>
  <c r="J38" i="13"/>
  <c r="K35" i="16"/>
  <c r="C31" i="17"/>
  <c r="B38" i="13"/>
  <c r="J37" i="15"/>
  <c r="C31" i="16"/>
  <c r="N35" i="15"/>
  <c r="D40" i="19"/>
  <c r="B37" i="15"/>
  <c r="D31" i="17"/>
  <c r="C38" i="15"/>
  <c r="K36" i="16" l="1"/>
  <c r="N36" i="13"/>
  <c r="B35" i="17"/>
  <c r="K35" i="17"/>
  <c r="M37" i="13"/>
  <c r="B39" i="13"/>
  <c r="C39" i="15"/>
  <c r="N31" i="17"/>
  <c r="J36" i="19"/>
  <c r="K37" i="13"/>
  <c r="I36" i="17"/>
  <c r="B36" i="16"/>
  <c r="M33" i="16"/>
  <c r="J38" i="15"/>
  <c r="C39" i="13"/>
  <c r="K36" i="15"/>
  <c r="C32" i="17"/>
  <c r="N32" i="16"/>
  <c r="J34" i="17"/>
  <c r="I37" i="13"/>
  <c r="C32" i="16"/>
  <c r="D32" i="17"/>
  <c r="B38" i="15"/>
  <c r="I37" i="16"/>
  <c r="M32" i="17"/>
  <c r="D40" i="15"/>
  <c r="J35" i="16"/>
  <c r="C40" i="15" l="1"/>
  <c r="C33" i="16"/>
  <c r="B39" i="15"/>
  <c r="M38" i="13"/>
  <c r="N36" i="15"/>
  <c r="D41" i="19"/>
  <c r="N37" i="13"/>
  <c r="M37" i="15"/>
  <c r="K36" i="17"/>
  <c r="J35" i="17"/>
  <c r="I37" i="15"/>
  <c r="J39" i="13"/>
  <c r="B36" i="17"/>
  <c r="M34" i="16"/>
  <c r="B37" i="16"/>
  <c r="C40" i="13"/>
  <c r="B40" i="13"/>
  <c r="N33" i="16"/>
  <c r="J40" i="13"/>
  <c r="K37" i="15"/>
  <c r="C33" i="17"/>
  <c r="J37" i="19"/>
  <c r="N32" i="17"/>
  <c r="I37" i="17"/>
  <c r="K38" i="13"/>
  <c r="K37" i="16"/>
  <c r="M33" i="17"/>
  <c r="D41" i="15"/>
  <c r="D33" i="17"/>
  <c r="J36" i="16"/>
  <c r="K38" i="16" l="1"/>
  <c r="B41" i="13"/>
  <c r="J36" i="17"/>
  <c r="K38" i="15"/>
  <c r="K39" i="13"/>
  <c r="D42" i="19"/>
  <c r="N37" i="15"/>
  <c r="C41" i="13"/>
  <c r="J40" i="15"/>
  <c r="C34" i="17"/>
  <c r="D34" i="17"/>
  <c r="B38" i="16"/>
  <c r="J41" i="13"/>
  <c r="M38" i="15"/>
  <c r="N33" i="17"/>
  <c r="J38" i="19"/>
  <c r="C41" i="15"/>
  <c r="N38" i="13"/>
  <c r="M35" i="16"/>
  <c r="B40" i="15"/>
  <c r="N34" i="16"/>
  <c r="J39" i="15"/>
  <c r="J37" i="16"/>
  <c r="B37" i="17"/>
  <c r="M34" i="17"/>
  <c r="I38" i="13"/>
  <c r="K37" i="17"/>
  <c r="M39" i="13"/>
  <c r="C34" i="16"/>
  <c r="D42" i="15"/>
  <c r="D44" i="19" l="1"/>
  <c r="N39" i="15"/>
  <c r="I38" i="16"/>
  <c r="D43" i="15"/>
  <c r="I39" i="13"/>
  <c r="B41" i="15"/>
  <c r="B42" i="13"/>
  <c r="J41" i="15"/>
  <c r="C42" i="15"/>
  <c r="J37" i="17"/>
  <c r="M36" i="16"/>
  <c r="K39" i="15"/>
  <c r="J39" i="19"/>
  <c r="N34" i="17"/>
  <c r="M35" i="17"/>
  <c r="K40" i="13"/>
  <c r="D35" i="17"/>
  <c r="N35" i="16"/>
  <c r="M39" i="15"/>
  <c r="B39" i="16"/>
  <c r="I38" i="15"/>
  <c r="J38" i="16"/>
  <c r="B38" i="17"/>
  <c r="C35" i="17"/>
  <c r="K38" i="17"/>
  <c r="N39" i="13"/>
  <c r="C35" i="16"/>
  <c r="N38" i="15"/>
  <c r="D43" i="19"/>
  <c r="K39" i="16"/>
  <c r="C42" i="13"/>
  <c r="M40" i="13"/>
  <c r="D36" i="17" l="1"/>
  <c r="C43" i="15"/>
  <c r="K41" i="13"/>
  <c r="N40" i="13"/>
  <c r="J40" i="19"/>
  <c r="N35" i="17"/>
  <c r="J42" i="13"/>
  <c r="B42" i="15"/>
  <c r="B39" i="17"/>
  <c r="I39" i="16"/>
  <c r="M40" i="15"/>
  <c r="C36" i="17"/>
  <c r="B40" i="16"/>
  <c r="K39" i="17"/>
  <c r="J38" i="17"/>
  <c r="K40" i="15"/>
  <c r="B43" i="13"/>
  <c r="J40" i="16"/>
  <c r="C43" i="13"/>
  <c r="I39" i="15"/>
  <c r="K41" i="16"/>
  <c r="N36" i="16"/>
  <c r="I38" i="17"/>
  <c r="M36" i="17"/>
  <c r="J39" i="16"/>
  <c r="M37" i="16"/>
  <c r="C36" i="16"/>
  <c r="D44" i="15"/>
  <c r="I40" i="13"/>
  <c r="M41" i="13"/>
  <c r="J42" i="16" l="1"/>
  <c r="B41" i="16"/>
  <c r="D37" i="17"/>
  <c r="I39" i="17"/>
  <c r="N40" i="15"/>
  <c r="D45" i="19"/>
  <c r="J42" i="15"/>
  <c r="N41" i="13"/>
  <c r="C44" i="15"/>
  <c r="N37" i="16"/>
  <c r="J43" i="13"/>
  <c r="B40" i="17"/>
  <c r="B44" i="13"/>
  <c r="I40" i="16"/>
  <c r="M37" i="17"/>
  <c r="J39" i="17"/>
  <c r="D45" i="15"/>
  <c r="J40" i="17"/>
  <c r="K41" i="15"/>
  <c r="M41" i="15"/>
  <c r="M38" i="16"/>
  <c r="B43" i="15"/>
  <c r="C44" i="13"/>
  <c r="I40" i="15"/>
  <c r="J44" i="13"/>
  <c r="K42" i="13"/>
  <c r="J41" i="19"/>
  <c r="N36" i="17"/>
  <c r="C37" i="16"/>
  <c r="M42" i="13"/>
  <c r="J41" i="16"/>
  <c r="C37" i="17"/>
  <c r="K41" i="17"/>
  <c r="I41" i="13"/>
  <c r="K40" i="16"/>
  <c r="D47" i="19" l="1"/>
  <c r="K43" i="13"/>
  <c r="M42" i="15"/>
  <c r="M38" i="17"/>
  <c r="N37" i="17"/>
  <c r="J42" i="19"/>
  <c r="D46" i="15"/>
  <c r="K42" i="16"/>
  <c r="J43" i="15"/>
  <c r="J44" i="15"/>
  <c r="D46" i="19"/>
  <c r="N41" i="15"/>
  <c r="N42" i="13"/>
  <c r="M43" i="13"/>
  <c r="C45" i="15"/>
  <c r="M39" i="16"/>
  <c r="B44" i="15"/>
  <c r="I41" i="15"/>
  <c r="K42" i="15"/>
  <c r="I40" i="17"/>
  <c r="B41" i="17"/>
  <c r="J42" i="17"/>
  <c r="I41" i="16"/>
  <c r="I42" i="13"/>
  <c r="C45" i="13"/>
  <c r="B42" i="16"/>
  <c r="C38" i="16"/>
  <c r="K40" i="17"/>
  <c r="J41" i="17"/>
  <c r="D38" i="17"/>
  <c r="N38" i="16"/>
  <c r="C38" i="17"/>
  <c r="B45" i="13"/>
  <c r="N43" i="15" l="1"/>
  <c r="N42" i="15"/>
  <c r="C46" i="13"/>
  <c r="M40" i="16"/>
  <c r="K43" i="15"/>
  <c r="J45" i="13"/>
  <c r="N38" i="17"/>
  <c r="J43" i="19"/>
  <c r="D39" i="17"/>
  <c r="K43" i="16"/>
  <c r="I43" i="13"/>
  <c r="C39" i="17"/>
  <c r="B42" i="17"/>
  <c r="I42" i="15"/>
  <c r="D47" i="15"/>
  <c r="N39" i="16"/>
  <c r="M43" i="15"/>
  <c r="M44" i="13"/>
  <c r="B45" i="15"/>
  <c r="C39" i="16"/>
  <c r="I42" i="16"/>
  <c r="M39" i="17"/>
  <c r="C46" i="15"/>
  <c r="B43" i="16"/>
  <c r="B46" i="13"/>
  <c r="J43" i="16"/>
  <c r="I41" i="17"/>
  <c r="K42" i="17"/>
  <c r="N43" i="13"/>
  <c r="K44" i="13"/>
  <c r="D48" i="19" l="1"/>
  <c r="N44" i="13"/>
  <c r="B46" i="15"/>
  <c r="D48" i="15"/>
  <c r="M44" i="15"/>
  <c r="J47" i="13"/>
  <c r="I43" i="15"/>
  <c r="N40" i="16"/>
  <c r="C40" i="17"/>
  <c r="K44" i="15"/>
  <c r="B44" i="16"/>
  <c r="B43" i="17"/>
  <c r="I43" i="16"/>
  <c r="M40" i="17"/>
  <c r="J43" i="17"/>
  <c r="B47" i="13"/>
  <c r="J46" i="13"/>
  <c r="K44" i="16"/>
  <c r="K43" i="17"/>
  <c r="I44" i="13"/>
  <c r="M41" i="16"/>
  <c r="N39" i="17"/>
  <c r="J44" i="19"/>
  <c r="C47" i="15"/>
  <c r="M45" i="13"/>
  <c r="J45" i="15"/>
  <c r="C40" i="16"/>
  <c r="I42" i="17"/>
  <c r="K45" i="13"/>
  <c r="C47" i="13"/>
  <c r="D40" i="17"/>
  <c r="N45" i="13" l="1"/>
  <c r="N45" i="15"/>
  <c r="C41" i="16"/>
  <c r="B44" i="17"/>
  <c r="I44" i="16"/>
  <c r="C41" i="17"/>
  <c r="K46" i="13"/>
  <c r="M46" i="13"/>
  <c r="I44" i="15"/>
  <c r="K44" i="17"/>
  <c r="D49" i="15"/>
  <c r="M45" i="15"/>
  <c r="C48" i="15"/>
  <c r="J46" i="15"/>
  <c r="B47" i="15"/>
  <c r="I43" i="17"/>
  <c r="D49" i="19"/>
  <c r="N44" i="15"/>
  <c r="I45" i="13"/>
  <c r="N41" i="16"/>
  <c r="B48" i="13"/>
  <c r="M41" i="17"/>
  <c r="M42" i="16"/>
  <c r="J44" i="16"/>
  <c r="B45" i="16"/>
  <c r="K45" i="16"/>
  <c r="K45" i="15"/>
  <c r="C48" i="13"/>
  <c r="D41" i="17"/>
  <c r="J45" i="19"/>
  <c r="N40" i="17"/>
  <c r="J47" i="15"/>
  <c r="D50" i="19" l="1"/>
  <c r="D51" i="19"/>
  <c r="K46" i="16"/>
  <c r="K47" i="13"/>
  <c r="C49" i="15"/>
  <c r="J48" i="13"/>
  <c r="C42" i="17"/>
  <c r="C49" i="13"/>
  <c r="J44" i="17"/>
  <c r="C42" i="16"/>
  <c r="B48" i="15"/>
  <c r="D50" i="15"/>
  <c r="M47" i="13"/>
  <c r="I44" i="17"/>
  <c r="K45" i="17"/>
  <c r="N42" i="16"/>
  <c r="D42" i="17"/>
  <c r="I45" i="15"/>
  <c r="I46" i="13"/>
  <c r="M42" i="17"/>
  <c r="J46" i="19"/>
  <c r="N41" i="17"/>
  <c r="J49" i="13"/>
  <c r="J45" i="16"/>
  <c r="B45" i="17"/>
  <c r="I45" i="16"/>
  <c r="M46" i="15"/>
  <c r="K46" i="15"/>
  <c r="B46" i="16"/>
  <c r="N46" i="13"/>
  <c r="M43" i="16"/>
  <c r="B49" i="13"/>
  <c r="N46" i="15" l="1"/>
  <c r="K47" i="16"/>
  <c r="N48" i="13"/>
  <c r="B49" i="15"/>
  <c r="D51" i="15"/>
  <c r="K47" i="15"/>
  <c r="J46" i="16"/>
  <c r="C43" i="16"/>
  <c r="N43" i="16"/>
  <c r="K48" i="16"/>
  <c r="B46" i="17"/>
  <c r="K48" i="13"/>
  <c r="J49" i="15"/>
  <c r="C50" i="15"/>
  <c r="C43" i="17"/>
  <c r="M43" i="17"/>
  <c r="D43" i="17"/>
  <c r="M48" i="13"/>
  <c r="J47" i="16"/>
  <c r="I46" i="16"/>
  <c r="J48" i="15"/>
  <c r="K46" i="17"/>
  <c r="I45" i="17"/>
  <c r="I46" i="15"/>
  <c r="N47" i="13"/>
  <c r="B50" i="13"/>
  <c r="J50" i="13"/>
  <c r="M47" i="15"/>
  <c r="B47" i="16"/>
  <c r="J45" i="17"/>
  <c r="C50" i="13"/>
  <c r="N42" i="17"/>
  <c r="J47" i="19"/>
  <c r="M44" i="16"/>
  <c r="I47" i="13"/>
  <c r="B47" i="17" l="1"/>
  <c r="B50" i="15"/>
  <c r="M48" i="15"/>
  <c r="M49" i="13"/>
  <c r="C44" i="16"/>
  <c r="I47" i="15"/>
  <c r="D44" i="17"/>
  <c r="I47" i="16"/>
  <c r="B48" i="16"/>
  <c r="I48" i="13"/>
  <c r="C44" i="17"/>
  <c r="C51" i="15"/>
  <c r="J48" i="19"/>
  <c r="N43" i="17"/>
  <c r="J51" i="13"/>
  <c r="J50" i="15"/>
  <c r="K48" i="15"/>
  <c r="D52" i="15"/>
  <c r="J48" i="16"/>
  <c r="N44" i="16"/>
  <c r="N48" i="15"/>
  <c r="D53" i="19"/>
  <c r="I46" i="17"/>
  <c r="J47" i="17"/>
  <c r="C51" i="13"/>
  <c r="K48" i="17"/>
  <c r="N47" i="15"/>
  <c r="D52" i="19"/>
  <c r="K47" i="17"/>
  <c r="M44" i="17"/>
  <c r="M45" i="16"/>
  <c r="J46" i="17"/>
  <c r="K49" i="13"/>
  <c r="B51" i="13"/>
  <c r="M45" i="17" l="1"/>
  <c r="K49" i="16"/>
  <c r="B48" i="17"/>
  <c r="K50" i="13"/>
  <c r="B49" i="16"/>
  <c r="D45" i="17"/>
  <c r="M50" i="13"/>
  <c r="B51" i="15"/>
  <c r="N49" i="13"/>
  <c r="I48" i="15"/>
  <c r="C45" i="17"/>
  <c r="C52" i="13"/>
  <c r="I48" i="16"/>
  <c r="C52" i="15"/>
  <c r="M49" i="15"/>
  <c r="B52" i="13"/>
  <c r="D53" i="15"/>
  <c r="J49" i="19"/>
  <c r="N44" i="17"/>
  <c r="I49" i="13"/>
  <c r="K49" i="15"/>
  <c r="J51" i="15"/>
  <c r="I47" i="17"/>
  <c r="M46" i="16"/>
  <c r="B53" i="13"/>
  <c r="J48" i="17"/>
  <c r="N45" i="16"/>
  <c r="C45" i="16"/>
  <c r="N46" i="16" l="1"/>
  <c r="B49" i="17"/>
  <c r="K50" i="15"/>
  <c r="K49" i="17"/>
  <c r="M46" i="17"/>
  <c r="C46" i="16"/>
  <c r="B50" i="16"/>
  <c r="B52" i="15"/>
  <c r="I48" i="17"/>
  <c r="M50" i="15"/>
  <c r="D46" i="17"/>
  <c r="B53" i="15"/>
  <c r="C46" i="17"/>
  <c r="N50" i="13"/>
  <c r="N45" i="17"/>
  <c r="J50" i="19"/>
  <c r="J49" i="16"/>
  <c r="K51" i="13"/>
  <c r="K50" i="16"/>
  <c r="M51" i="13"/>
  <c r="I49" i="16"/>
  <c r="C53" i="15"/>
  <c r="N49" i="15"/>
  <c r="D54" i="19"/>
  <c r="I49" i="15"/>
  <c r="I50" i="13"/>
  <c r="C53" i="13"/>
  <c r="J52" i="13"/>
  <c r="M47" i="16"/>
  <c r="D54" i="15"/>
  <c r="C47" i="17" l="1"/>
  <c r="J52" i="15"/>
  <c r="B54" i="13"/>
  <c r="N51" i="13"/>
  <c r="J53" i="13"/>
  <c r="K51" i="16"/>
  <c r="K50" i="17"/>
  <c r="K51" i="15"/>
  <c r="K52" i="13"/>
  <c r="B50" i="17"/>
  <c r="N50" i="15"/>
  <c r="D55" i="19"/>
  <c r="I50" i="15"/>
  <c r="J49" i="17"/>
  <c r="C54" i="15"/>
  <c r="N46" i="17"/>
  <c r="J51" i="19"/>
  <c r="M48" i="16"/>
  <c r="I50" i="16"/>
  <c r="B51" i="16"/>
  <c r="I49" i="17"/>
  <c r="D55" i="15"/>
  <c r="J51" i="16"/>
  <c r="N47" i="16"/>
  <c r="C47" i="16"/>
  <c r="N52" i="13"/>
  <c r="B55" i="13"/>
  <c r="M51" i="15"/>
  <c r="M52" i="13"/>
  <c r="C54" i="13"/>
  <c r="M47" i="17"/>
  <c r="D47" i="17"/>
  <c r="I51" i="13"/>
  <c r="J50" i="16"/>
  <c r="N53" i="13" l="1"/>
  <c r="J52" i="16"/>
  <c r="J54" i="13"/>
  <c r="I51" i="16"/>
  <c r="C55" i="13"/>
  <c r="B52" i="16"/>
  <c r="K51" i="17"/>
  <c r="N48" i="16"/>
  <c r="I52" i="13"/>
  <c r="N51" i="15"/>
  <c r="D56" i="19"/>
  <c r="J53" i="15"/>
  <c r="N47" i="17"/>
  <c r="J52" i="19"/>
  <c r="M52" i="15"/>
  <c r="B55" i="15"/>
  <c r="M49" i="16"/>
  <c r="I50" i="17"/>
  <c r="M48" i="17"/>
  <c r="J51" i="17"/>
  <c r="B51" i="17"/>
  <c r="M53" i="13"/>
  <c r="K53" i="13"/>
  <c r="C48" i="16"/>
  <c r="J52" i="17"/>
  <c r="B54" i="15"/>
  <c r="J50" i="17"/>
  <c r="C48" i="17"/>
  <c r="I51" i="15"/>
  <c r="K52" i="16"/>
  <c r="D48" i="17"/>
  <c r="C55" i="15"/>
  <c r="K52" i="15"/>
  <c r="D57" i="19" l="1"/>
  <c r="N52" i="15"/>
  <c r="M54" i="13"/>
  <c r="M49" i="17"/>
  <c r="I52" i="16"/>
  <c r="J54" i="15"/>
  <c r="M55" i="13"/>
  <c r="B52" i="17"/>
  <c r="K54" i="13"/>
  <c r="M50" i="16"/>
  <c r="K53" i="15"/>
  <c r="I53" i="13"/>
  <c r="I51" i="17"/>
  <c r="C49" i="16"/>
  <c r="K53" i="16"/>
  <c r="K52" i="17"/>
  <c r="C49" i="17"/>
  <c r="D49" i="17"/>
  <c r="B53" i="16"/>
  <c r="M53" i="15"/>
  <c r="N48" i="17"/>
  <c r="J53" i="19"/>
  <c r="N49" i="16"/>
  <c r="I52" i="15"/>
  <c r="N54" i="15" l="1"/>
  <c r="D59" i="19"/>
  <c r="C50" i="16"/>
  <c r="D50" i="17"/>
  <c r="I53" i="16"/>
  <c r="C50" i="17"/>
  <c r="N54" i="13"/>
  <c r="J56" i="13"/>
  <c r="J55" i="13"/>
  <c r="N50" i="16"/>
  <c r="D58" i="19"/>
  <c r="N53" i="15"/>
  <c r="M50" i="17"/>
  <c r="I52" i="17"/>
  <c r="K54" i="16"/>
  <c r="J54" i="19"/>
  <c r="N49" i="17"/>
  <c r="I54" i="13"/>
  <c r="B54" i="16"/>
  <c r="I53" i="15"/>
  <c r="K54" i="15"/>
  <c r="K53" i="17"/>
  <c r="M54" i="15"/>
  <c r="M51" i="16"/>
  <c r="B53" i="17"/>
  <c r="J53" i="16"/>
  <c r="M55" i="15"/>
  <c r="I54" i="15" l="1"/>
  <c r="C51" i="16"/>
  <c r="K55" i="13"/>
  <c r="J55" i="15"/>
  <c r="J54" i="16"/>
  <c r="J53" i="17"/>
  <c r="M51" i="17"/>
  <c r="M52" i="16"/>
  <c r="N51" i="16"/>
  <c r="B55" i="16"/>
  <c r="K54" i="17"/>
  <c r="B54" i="17"/>
  <c r="I54" i="16"/>
  <c r="D51" i="17"/>
  <c r="J56" i="15"/>
  <c r="C51" i="17"/>
  <c r="J55" i="19"/>
  <c r="N50" i="17"/>
  <c r="I53" i="17"/>
  <c r="N52" i="16" l="1"/>
  <c r="M53" i="16"/>
  <c r="J58" i="13"/>
  <c r="M52" i="17"/>
  <c r="N51" i="17"/>
  <c r="J56" i="19"/>
  <c r="J54" i="17"/>
  <c r="I55" i="13"/>
  <c r="J55" i="16"/>
  <c r="J57" i="13"/>
  <c r="C52" i="17"/>
  <c r="D52" i="17"/>
  <c r="I54" i="17"/>
  <c r="D60" i="19"/>
  <c r="N55" i="15"/>
  <c r="B56" i="16"/>
  <c r="K55" i="16"/>
  <c r="C52" i="16"/>
  <c r="K56" i="13"/>
  <c r="B55" i="17"/>
  <c r="K55" i="15"/>
  <c r="N55" i="13"/>
  <c r="M56" i="13"/>
  <c r="J56" i="16" l="1"/>
  <c r="I56" i="13"/>
  <c r="C53" i="17"/>
  <c r="B56" i="17"/>
  <c r="N56" i="13"/>
  <c r="C53" i="16"/>
  <c r="J58" i="15"/>
  <c r="M57" i="13"/>
  <c r="K55" i="17"/>
  <c r="J57" i="16"/>
  <c r="J57" i="15"/>
  <c r="J55" i="17"/>
  <c r="N53" i="16"/>
  <c r="K56" i="16"/>
  <c r="K57" i="13"/>
  <c r="M54" i="16"/>
  <c r="I55" i="16"/>
  <c r="M53" i="17"/>
  <c r="M56" i="15"/>
  <c r="B57" i="16"/>
  <c r="K56" i="15"/>
  <c r="D53" i="17"/>
  <c r="I55" i="15"/>
  <c r="N52" i="17"/>
  <c r="J57" i="19"/>
  <c r="K56" i="17" l="1"/>
  <c r="M57" i="15"/>
  <c r="D54" i="17"/>
  <c r="I55" i="17"/>
  <c r="I57" i="13"/>
  <c r="J58" i="19"/>
  <c r="N53" i="17"/>
  <c r="K57" i="15"/>
  <c r="N56" i="15"/>
  <c r="D61" i="19"/>
  <c r="J57" i="17"/>
  <c r="I56" i="15"/>
  <c r="B57" i="17"/>
  <c r="M55" i="16"/>
  <c r="J56" i="17"/>
  <c r="K57" i="16"/>
  <c r="I56" i="16"/>
  <c r="B58" i="16"/>
  <c r="N54" i="16"/>
  <c r="K58" i="13"/>
  <c r="N57" i="13"/>
  <c r="C54" i="17"/>
  <c r="M58" i="13"/>
  <c r="M54" i="17"/>
  <c r="J59" i="13"/>
  <c r="C54" i="16"/>
  <c r="B58" i="17" l="1"/>
  <c r="K60" i="13"/>
  <c r="I58" i="13"/>
  <c r="B59" i="16"/>
  <c r="K58" i="15"/>
  <c r="M56" i="16"/>
  <c r="K58" i="16"/>
  <c r="N58" i="13"/>
  <c r="I60" i="13"/>
  <c r="C55" i="16"/>
  <c r="N59" i="13"/>
  <c r="M58" i="15"/>
  <c r="M59" i="13"/>
  <c r="K59" i="13"/>
  <c r="I57" i="15"/>
  <c r="D55" i="17"/>
  <c r="K57" i="17"/>
  <c r="J58" i="16"/>
  <c r="N55" i="16"/>
  <c r="C55" i="17"/>
  <c r="J59" i="15"/>
  <c r="J59" i="16"/>
  <c r="N54" i="17"/>
  <c r="J59" i="19"/>
  <c r="M55" i="17"/>
  <c r="D62" i="19"/>
  <c r="N57" i="15"/>
  <c r="I57" i="16"/>
  <c r="J60" i="13"/>
  <c r="M60" i="13"/>
  <c r="I56" i="17"/>
  <c r="K60" i="16" l="1"/>
  <c r="J59" i="17"/>
  <c r="M61" i="13"/>
  <c r="K59" i="16"/>
  <c r="K58" i="17"/>
  <c r="J60" i="16"/>
  <c r="N59" i="15"/>
  <c r="D64" i="19"/>
  <c r="M57" i="16"/>
  <c r="J61" i="13"/>
  <c r="J60" i="15"/>
  <c r="J58" i="17"/>
  <c r="M59" i="15"/>
  <c r="K60" i="15"/>
  <c r="M60" i="15"/>
  <c r="I59" i="13"/>
  <c r="K59" i="15"/>
  <c r="C56" i="17"/>
  <c r="N56" i="16"/>
  <c r="I57" i="17"/>
  <c r="N55" i="17"/>
  <c r="J60" i="19"/>
  <c r="I60" i="16"/>
  <c r="D56" i="17"/>
  <c r="M56" i="17"/>
  <c r="B59" i="17"/>
  <c r="C56" i="16"/>
  <c r="I58" i="15"/>
  <c r="N60" i="13"/>
  <c r="B60" i="16"/>
  <c r="I60" i="15"/>
  <c r="D63" i="19"/>
  <c r="N58" i="15"/>
  <c r="I58" i="16"/>
  <c r="M62" i="13" l="1"/>
  <c r="I58" i="17"/>
  <c r="I59" i="16"/>
  <c r="J60" i="17"/>
  <c r="M61" i="15"/>
  <c r="I59" i="15"/>
  <c r="N61" i="13"/>
  <c r="K59" i="17"/>
  <c r="J61" i="19"/>
  <c r="N56" i="17"/>
  <c r="I60" i="17"/>
  <c r="B61" i="16"/>
  <c r="M58" i="16"/>
  <c r="B60" i="17"/>
  <c r="J63" i="13"/>
  <c r="N57" i="16"/>
  <c r="J62" i="13"/>
  <c r="N60" i="15"/>
  <c r="D65" i="19"/>
  <c r="J61" i="16"/>
  <c r="M57" i="17"/>
  <c r="D57" i="17"/>
  <c r="K60" i="17"/>
  <c r="C57" i="16"/>
  <c r="K61" i="13"/>
  <c r="J61" i="15"/>
  <c r="C57" i="17"/>
  <c r="K61" i="16" l="1"/>
  <c r="N62" i="13"/>
  <c r="M63" i="13"/>
  <c r="M59" i="16"/>
  <c r="I61" i="13"/>
  <c r="J62" i="19"/>
  <c r="N57" i="17"/>
  <c r="J62" i="15"/>
  <c r="B61" i="17"/>
  <c r="J64" i="13"/>
  <c r="B62" i="16"/>
  <c r="K61" i="15"/>
  <c r="J63" i="15"/>
  <c r="C58" i="16"/>
  <c r="C58" i="17"/>
  <c r="K62" i="13"/>
  <c r="N58" i="16"/>
  <c r="D58" i="17"/>
  <c r="M62" i="15"/>
  <c r="N61" i="15"/>
  <c r="D66" i="19"/>
  <c r="J62" i="16"/>
  <c r="M58" i="17"/>
  <c r="J61" i="17"/>
  <c r="I59" i="17"/>
  <c r="J63" i="19" l="1"/>
  <c r="N58" i="17"/>
  <c r="B63" i="16"/>
  <c r="B62" i="17"/>
  <c r="J63" i="16"/>
  <c r="J62" i="17"/>
  <c r="I61" i="15"/>
  <c r="N59" i="16"/>
  <c r="K62" i="15"/>
  <c r="K63" i="13"/>
  <c r="M59" i="17"/>
  <c r="M60" i="16"/>
  <c r="I62" i="13"/>
  <c r="J64" i="15"/>
  <c r="C59" i="17"/>
  <c r="K61" i="17"/>
  <c r="C59" i="16"/>
  <c r="I61" i="16"/>
  <c r="M63" i="15"/>
  <c r="D59" i="17"/>
  <c r="K62" i="16"/>
  <c r="J66" i="13" l="1"/>
  <c r="C60" i="16"/>
  <c r="I62" i="15"/>
  <c r="K62" i="17"/>
  <c r="B64" i="16"/>
  <c r="D60" i="17"/>
  <c r="I62" i="16"/>
  <c r="N60" i="16"/>
  <c r="N63" i="13"/>
  <c r="J65" i="13"/>
  <c r="K64" i="13"/>
  <c r="M60" i="17"/>
  <c r="J64" i="19"/>
  <c r="N59" i="17"/>
  <c r="M64" i="13"/>
  <c r="K63" i="16"/>
  <c r="N62" i="15"/>
  <c r="D67" i="19"/>
  <c r="K63" i="15"/>
  <c r="C60" i="17"/>
  <c r="I61" i="17"/>
  <c r="M61" i="16"/>
  <c r="J63" i="17"/>
  <c r="I63" i="13"/>
  <c r="B63" i="17"/>
  <c r="M66" i="13" l="1"/>
  <c r="N61" i="16"/>
  <c r="I64" i="13"/>
  <c r="N64" i="13"/>
  <c r="M61" i="17"/>
  <c r="I62" i="17"/>
  <c r="B64" i="17"/>
  <c r="M62" i="16"/>
  <c r="M65" i="13"/>
  <c r="N63" i="15"/>
  <c r="D68" i="19"/>
  <c r="B65" i="16"/>
  <c r="K64" i="15"/>
  <c r="I63" i="15"/>
  <c r="C61" i="16"/>
  <c r="M64" i="15"/>
  <c r="J65" i="19"/>
  <c r="N60" i="17"/>
  <c r="D61" i="17"/>
  <c r="J65" i="15"/>
  <c r="I63" i="16"/>
  <c r="K65" i="13"/>
  <c r="C61" i="17"/>
  <c r="K64" i="16"/>
  <c r="K63" i="17"/>
  <c r="J66" i="15"/>
  <c r="J64" i="16"/>
  <c r="K65" i="15" l="1"/>
  <c r="M62" i="17"/>
  <c r="N61" i="17"/>
  <c r="J66" i="19"/>
  <c r="I64" i="15"/>
  <c r="D62" i="17"/>
  <c r="K66" i="13"/>
  <c r="M65" i="15"/>
  <c r="K67" i="13"/>
  <c r="J64" i="17"/>
  <c r="I65" i="13"/>
  <c r="B66" i="16"/>
  <c r="I67" i="13"/>
  <c r="B65" i="17"/>
  <c r="K64" i="17"/>
  <c r="J65" i="16"/>
  <c r="I63" i="17"/>
  <c r="N65" i="13"/>
  <c r="M63" i="16"/>
  <c r="D69" i="19"/>
  <c r="N64" i="15"/>
  <c r="M66" i="15"/>
  <c r="J66" i="16"/>
  <c r="C62" i="17"/>
  <c r="K65" i="16"/>
  <c r="J67" i="13"/>
  <c r="N62" i="16"/>
  <c r="I64" i="16"/>
  <c r="C62" i="16"/>
  <c r="K67" i="16" l="1"/>
  <c r="J67" i="16"/>
  <c r="J68" i="13"/>
  <c r="J69" i="13"/>
  <c r="J67" i="19"/>
  <c r="N62" i="17"/>
  <c r="B67" i="16"/>
  <c r="N66" i="13"/>
  <c r="M68" i="13"/>
  <c r="I66" i="13"/>
  <c r="K67" i="15"/>
  <c r="M67" i="13"/>
  <c r="K65" i="17"/>
  <c r="M64" i="16"/>
  <c r="K66" i="15"/>
  <c r="N67" i="13"/>
  <c r="J66" i="17"/>
  <c r="K66" i="16"/>
  <c r="D70" i="19"/>
  <c r="N65" i="15"/>
  <c r="N63" i="16"/>
  <c r="C63" i="17"/>
  <c r="J65" i="17"/>
  <c r="B66" i="17"/>
  <c r="I65" i="16"/>
  <c r="I64" i="17"/>
  <c r="J67" i="15"/>
  <c r="M63" i="17"/>
  <c r="D63" i="17"/>
  <c r="I65" i="15"/>
  <c r="I67" i="16"/>
  <c r="C63" i="16"/>
  <c r="I67" i="15"/>
  <c r="I67" i="17" l="1"/>
  <c r="I66" i="16"/>
  <c r="N67" i="15"/>
  <c r="D72" i="19"/>
  <c r="B68" i="16"/>
  <c r="K68" i="13"/>
  <c r="J68" i="16"/>
  <c r="M65" i="16"/>
  <c r="M68" i="15"/>
  <c r="J69" i="15"/>
  <c r="J67" i="17"/>
  <c r="J68" i="19"/>
  <c r="N63" i="17"/>
  <c r="D71" i="19"/>
  <c r="N66" i="15"/>
  <c r="N64" i="16"/>
  <c r="C64" i="17"/>
  <c r="K66" i="17"/>
  <c r="M64" i="17"/>
  <c r="M67" i="15"/>
  <c r="D64" i="17"/>
  <c r="I66" i="15"/>
  <c r="K67" i="17"/>
  <c r="I65" i="17"/>
  <c r="C64" i="16"/>
  <c r="B67" i="17"/>
  <c r="J68" i="15"/>
  <c r="C65" i="17" l="1"/>
  <c r="B69" i="16"/>
  <c r="I66" i="17"/>
  <c r="C65" i="16"/>
  <c r="K69" i="13"/>
  <c r="D65" i="17"/>
  <c r="N64" i="17"/>
  <c r="J69" i="19"/>
  <c r="N65" i="16"/>
  <c r="D73" i="19"/>
  <c r="N68" i="15"/>
  <c r="J70" i="13"/>
  <c r="M65" i="17"/>
  <c r="J68" i="17"/>
  <c r="M69" i="13"/>
  <c r="K68" i="16"/>
  <c r="B68" i="17"/>
  <c r="M66" i="16"/>
  <c r="K68" i="15"/>
  <c r="N68" i="13"/>
  <c r="I68" i="13"/>
  <c r="J69" i="16" l="1"/>
  <c r="M71" i="13"/>
  <c r="K69" i="16"/>
  <c r="K70" i="13"/>
  <c r="M66" i="17"/>
  <c r="M69" i="15"/>
  <c r="N69" i="13"/>
  <c r="J70" i="16"/>
  <c r="B70" i="16"/>
  <c r="M70" i="13"/>
  <c r="M67" i="16"/>
  <c r="J72" i="13"/>
  <c r="I68" i="15"/>
  <c r="I68" i="16"/>
  <c r="J70" i="19"/>
  <c r="N65" i="17"/>
  <c r="J70" i="15"/>
  <c r="I69" i="13"/>
  <c r="J71" i="13"/>
  <c r="B69" i="17"/>
  <c r="N66" i="16"/>
  <c r="K68" i="17"/>
  <c r="C66" i="17"/>
  <c r="C66" i="16"/>
  <c r="N70" i="13"/>
  <c r="K69" i="15"/>
  <c r="D66" i="17"/>
  <c r="D67" i="17" l="1"/>
  <c r="I69" i="15"/>
  <c r="M67" i="17"/>
  <c r="K70" i="16"/>
  <c r="K71" i="13"/>
  <c r="C67" i="17"/>
  <c r="J71" i="15"/>
  <c r="I68" i="17"/>
  <c r="J69" i="17"/>
  <c r="I69" i="16"/>
  <c r="J71" i="19"/>
  <c r="N66" i="17"/>
  <c r="M70" i="15"/>
  <c r="M71" i="15"/>
  <c r="D75" i="19"/>
  <c r="N70" i="15"/>
  <c r="J72" i="15"/>
  <c r="J70" i="17"/>
  <c r="K69" i="17"/>
  <c r="M68" i="16"/>
  <c r="B71" i="16"/>
  <c r="J71" i="16"/>
  <c r="B70" i="17"/>
  <c r="I70" i="13"/>
  <c r="K70" i="15"/>
  <c r="D74" i="19"/>
  <c r="N69" i="15"/>
  <c r="C67" i="16"/>
  <c r="N67" i="16"/>
  <c r="J73" i="13"/>
  <c r="D76" i="19" l="1"/>
  <c r="N71" i="15"/>
  <c r="I71" i="13"/>
  <c r="C68" i="17"/>
  <c r="M68" i="17"/>
  <c r="K72" i="13"/>
  <c r="I70" i="15"/>
  <c r="I70" i="16"/>
  <c r="M69" i="16"/>
  <c r="B71" i="17"/>
  <c r="M72" i="13"/>
  <c r="K70" i="17"/>
  <c r="I69" i="17"/>
  <c r="D68" i="17"/>
  <c r="N71" i="13"/>
  <c r="K71" i="16"/>
  <c r="J72" i="19"/>
  <c r="N67" i="17"/>
  <c r="B72" i="16"/>
  <c r="J73" i="15"/>
  <c r="J71" i="17"/>
  <c r="C68" i="16"/>
  <c r="N68" i="16"/>
  <c r="K71" i="15"/>
  <c r="C69" i="16" l="1"/>
  <c r="N72" i="13"/>
  <c r="I71" i="16"/>
  <c r="J73" i="16"/>
  <c r="M73" i="13"/>
  <c r="J74" i="13"/>
  <c r="N68" i="17"/>
  <c r="J73" i="19"/>
  <c r="J72" i="16"/>
  <c r="K72" i="16"/>
  <c r="M70" i="16"/>
  <c r="K73" i="13"/>
  <c r="N69" i="16"/>
  <c r="I72" i="13"/>
  <c r="K72" i="15"/>
  <c r="B73" i="16"/>
  <c r="M69" i="17"/>
  <c r="K71" i="17"/>
  <c r="B72" i="17"/>
  <c r="D69" i="17"/>
  <c r="M72" i="15"/>
  <c r="I70" i="17"/>
  <c r="C69" i="17"/>
  <c r="I71" i="15"/>
  <c r="J76" i="13" l="1"/>
  <c r="C70" i="16"/>
  <c r="N69" i="17"/>
  <c r="J74" i="19"/>
  <c r="I72" i="15"/>
  <c r="M74" i="13"/>
  <c r="M70" i="17"/>
  <c r="C70" i="17"/>
  <c r="I72" i="16"/>
  <c r="I71" i="17"/>
  <c r="K73" i="16"/>
  <c r="J75" i="13"/>
  <c r="K74" i="13"/>
  <c r="J72" i="17"/>
  <c r="K73" i="15"/>
  <c r="J74" i="16"/>
  <c r="J73" i="17"/>
  <c r="M71" i="16"/>
  <c r="I73" i="13"/>
  <c r="N73" i="13"/>
  <c r="B73" i="17"/>
  <c r="B74" i="16"/>
  <c r="J74" i="15"/>
  <c r="M73" i="15"/>
  <c r="D70" i="17"/>
  <c r="D77" i="19"/>
  <c r="N72" i="15"/>
  <c r="N70" i="16"/>
  <c r="K72" i="17"/>
  <c r="M76" i="13" l="1"/>
  <c r="B74" i="17"/>
  <c r="J75" i="15"/>
  <c r="M74" i="15"/>
  <c r="M72" i="16"/>
  <c r="I74" i="13"/>
  <c r="I73" i="16"/>
  <c r="N73" i="15"/>
  <c r="D78" i="19"/>
  <c r="J76" i="15"/>
  <c r="D71" i="17"/>
  <c r="I73" i="15"/>
  <c r="K74" i="15"/>
  <c r="M75" i="13"/>
  <c r="I72" i="17"/>
  <c r="C71" i="17"/>
  <c r="K74" i="16"/>
  <c r="C71" i="16"/>
  <c r="K75" i="13"/>
  <c r="N71" i="16"/>
  <c r="J74" i="17"/>
  <c r="J75" i="19"/>
  <c r="N70" i="17"/>
  <c r="B75" i="16"/>
  <c r="M71" i="17"/>
  <c r="J75" i="16"/>
  <c r="N74" i="13"/>
  <c r="N74" i="15"/>
  <c r="D79" i="19"/>
  <c r="K73" i="17"/>
  <c r="J78" i="13" l="1"/>
  <c r="J75" i="17"/>
  <c r="K75" i="16"/>
  <c r="K74" i="17"/>
  <c r="M72" i="17"/>
  <c r="M73" i="16"/>
  <c r="I75" i="13"/>
  <c r="K75" i="15"/>
  <c r="J76" i="16"/>
  <c r="N71" i="17"/>
  <c r="J76" i="19"/>
  <c r="D72" i="17"/>
  <c r="B76" i="16"/>
  <c r="J77" i="13"/>
  <c r="I74" i="16"/>
  <c r="B75" i="17"/>
  <c r="C72" i="16"/>
  <c r="I74" i="15"/>
  <c r="M76" i="15"/>
  <c r="C72" i="17"/>
  <c r="N75" i="13"/>
  <c r="M75" i="15"/>
  <c r="K76" i="13"/>
  <c r="I73" i="17"/>
  <c r="N72" i="16"/>
  <c r="B77" i="16" l="1"/>
  <c r="J77" i="16"/>
  <c r="J77" i="19"/>
  <c r="N72" i="17"/>
  <c r="C73" i="17"/>
  <c r="J76" i="17"/>
  <c r="I75" i="15"/>
  <c r="N73" i="16"/>
  <c r="N76" i="13"/>
  <c r="M77" i="13"/>
  <c r="C73" i="16"/>
  <c r="J77" i="15"/>
  <c r="I75" i="16"/>
  <c r="M73" i="17"/>
  <c r="M74" i="16"/>
  <c r="D73" i="17"/>
  <c r="N75" i="15"/>
  <c r="D80" i="19"/>
  <c r="J78" i="15"/>
  <c r="I74" i="17"/>
  <c r="K76" i="15"/>
  <c r="B76" i="17"/>
  <c r="K77" i="13"/>
  <c r="I76" i="13"/>
  <c r="K76" i="16"/>
  <c r="K75" i="17"/>
  <c r="K77" i="15" l="1"/>
  <c r="M74" i="17"/>
  <c r="M77" i="15"/>
  <c r="D74" i="17"/>
  <c r="I75" i="17"/>
  <c r="C74" i="16"/>
  <c r="N73" i="17"/>
  <c r="J78" i="19"/>
  <c r="C74" i="17"/>
  <c r="B78" i="16"/>
  <c r="I76" i="16"/>
  <c r="N76" i="15"/>
  <c r="D81" i="19"/>
  <c r="N77" i="13"/>
  <c r="K76" i="17"/>
  <c r="I76" i="15"/>
  <c r="K78" i="13"/>
  <c r="M78" i="13"/>
  <c r="K77" i="16"/>
  <c r="I77" i="13"/>
  <c r="N74" i="16"/>
  <c r="M75" i="16"/>
  <c r="J77" i="17"/>
  <c r="B77" i="17"/>
  <c r="N78" i="13" l="1"/>
  <c r="I76" i="17"/>
  <c r="B78" i="17"/>
  <c r="N74" i="17"/>
  <c r="J79" i="19"/>
  <c r="C75" i="16"/>
  <c r="I77" i="16"/>
  <c r="K77" i="17"/>
  <c r="N75" i="16"/>
  <c r="M75" i="17"/>
  <c r="M76" i="16"/>
  <c r="M78" i="15"/>
  <c r="D82" i="19"/>
  <c r="N77" i="15"/>
  <c r="J78" i="16"/>
  <c r="K78" i="16"/>
  <c r="I77" i="15"/>
  <c r="D75" i="17"/>
  <c r="K78" i="15"/>
  <c r="I78" i="13"/>
  <c r="C75" i="17"/>
  <c r="J78" i="17" l="1"/>
  <c r="C76" i="16"/>
  <c r="I77" i="17"/>
  <c r="C76" i="17"/>
  <c r="I78" i="15"/>
  <c r="N76" i="16"/>
  <c r="J80" i="19"/>
  <c r="N75" i="17"/>
  <c r="M77" i="16"/>
  <c r="I78" i="16"/>
  <c r="K78" i="17"/>
  <c r="M76" i="17"/>
  <c r="N78" i="15"/>
  <c r="D83" i="19"/>
  <c r="D76" i="17"/>
  <c r="C77" i="17" l="1"/>
  <c r="C77" i="16"/>
  <c r="I78" i="17"/>
  <c r="C78" i="16"/>
  <c r="D77" i="17"/>
  <c r="N77" i="16"/>
  <c r="D78" i="17"/>
  <c r="M77" i="17"/>
  <c r="N76" i="17"/>
  <c r="J81" i="19"/>
  <c r="C78" i="17"/>
  <c r="M78" i="16"/>
  <c r="J82" i="19" l="1"/>
  <c r="N77" i="17"/>
  <c r="N78" i="16"/>
  <c r="M78" i="17"/>
  <c r="J83" i="19" l="1"/>
  <c r="N78" i="17"/>
  <c r="B32" i="2" l="1"/>
  <c r="C32" i="2" l="1"/>
  <c r="B31" i="2" l="1"/>
  <c r="B35" i="2" s="1"/>
  <c r="C31" i="2" l="1"/>
  <c r="C35" i="2" s="1"/>
  <c r="G3" i="16" l="1"/>
  <c r="G3" i="13"/>
  <c r="G4" i="16" l="1"/>
  <c r="G4" i="13"/>
  <c r="G3" i="15"/>
  <c r="G5" i="16" l="1"/>
  <c r="F3" i="15"/>
  <c r="G5" i="13"/>
  <c r="G3" i="17"/>
  <c r="G4" i="15"/>
  <c r="F3" i="17" l="1"/>
  <c r="G6" i="13"/>
  <c r="G4" i="17"/>
  <c r="G5" i="15"/>
  <c r="G6" i="16"/>
  <c r="C8" i="19"/>
  <c r="E8" i="19" s="1"/>
  <c r="F8" i="19" s="1"/>
  <c r="H3" i="15"/>
  <c r="G7" i="16" l="1"/>
  <c r="H3" i="17"/>
  <c r="I8" i="19"/>
  <c r="K8" i="19" s="1"/>
  <c r="L8" i="19" s="1"/>
  <c r="O3" i="15"/>
  <c r="G6" i="15"/>
  <c r="G5" i="17"/>
  <c r="G7" i="13"/>
  <c r="G7" i="15" l="1"/>
  <c r="G8" i="13"/>
  <c r="G8" i="16"/>
  <c r="G6" i="17"/>
  <c r="F4" i="15"/>
  <c r="O3" i="17"/>
  <c r="C9" i="19" l="1"/>
  <c r="E9" i="19" s="1"/>
  <c r="F9" i="19" s="1"/>
  <c r="H4" i="15"/>
  <c r="G9" i="13"/>
  <c r="G9" i="16"/>
  <c r="G7" i="17"/>
  <c r="F4" i="17"/>
  <c r="G8" i="15"/>
  <c r="D56" i="13" l="1"/>
  <c r="D10" i="13"/>
  <c r="D26" i="13"/>
  <c r="D35" i="13"/>
  <c r="D77" i="13"/>
  <c r="D6" i="13"/>
  <c r="D23" i="13"/>
  <c r="D5" i="13"/>
  <c r="D71" i="13"/>
  <c r="D19" i="13"/>
  <c r="D48" i="13"/>
  <c r="D59" i="13"/>
  <c r="D18" i="13"/>
  <c r="D78" i="13"/>
  <c r="D46" i="13"/>
  <c r="G8" i="17"/>
  <c r="H4" i="17"/>
  <c r="I9" i="19"/>
  <c r="K9" i="19" s="1"/>
  <c r="L9" i="19" s="1"/>
  <c r="D33" i="13"/>
  <c r="G10" i="16"/>
  <c r="D31" i="13"/>
  <c r="O4" i="15"/>
  <c r="G10" i="13"/>
  <c r="D8" i="13"/>
  <c r="D42" i="13"/>
  <c r="G9" i="15"/>
  <c r="D74" i="13"/>
  <c r="D22" i="13"/>
  <c r="D65" i="13"/>
  <c r="D15" i="13" l="1"/>
  <c r="D68" i="13"/>
  <c r="D68" i="16"/>
  <c r="D3" i="13"/>
  <c r="D35" i="16"/>
  <c r="D29" i="13"/>
  <c r="D43" i="13"/>
  <c r="D56" i="16"/>
  <c r="D17" i="13"/>
  <c r="D61" i="13"/>
  <c r="D54" i="13"/>
  <c r="D55" i="13"/>
  <c r="D36" i="13"/>
  <c r="D41" i="13"/>
  <c r="D11" i="13"/>
  <c r="D50" i="16"/>
  <c r="D40" i="16"/>
  <c r="D12" i="13"/>
  <c r="D67" i="13"/>
  <c r="D62" i="13"/>
  <c r="D30" i="13"/>
  <c r="D59" i="16"/>
  <c r="D54" i="16"/>
  <c r="D27" i="13"/>
  <c r="D47" i="13"/>
  <c r="D28" i="13"/>
  <c r="D21" i="13"/>
  <c r="D25" i="13"/>
  <c r="D40" i="13"/>
  <c r="D49" i="16"/>
  <c r="D51" i="16"/>
  <c r="D70" i="13"/>
  <c r="D73" i="13"/>
  <c r="D49" i="13"/>
  <c r="D53" i="13"/>
  <c r="D78" i="16"/>
  <c r="D29" i="16"/>
  <c r="D73" i="16"/>
  <c r="D32" i="13"/>
  <c r="D9" i="13"/>
  <c r="D37" i="13"/>
  <c r="D76" i="16"/>
  <c r="D36" i="16"/>
  <c r="D51" i="13"/>
  <c r="D44" i="16"/>
  <c r="D76" i="13"/>
  <c r="D4" i="16"/>
  <c r="D50" i="13"/>
  <c r="D21" i="16"/>
  <c r="D44" i="13"/>
  <c r="D4" i="13"/>
  <c r="D57" i="16"/>
  <c r="D22" i="16"/>
  <c r="D57" i="13"/>
  <c r="D18" i="16"/>
  <c r="D66" i="16"/>
  <c r="D34" i="13"/>
  <c r="D20" i="13"/>
  <c r="D9" i="16"/>
  <c r="G11" i="13"/>
  <c r="D63" i="13"/>
  <c r="D64" i="13"/>
  <c r="D67" i="16"/>
  <c r="G11" i="16"/>
  <c r="F5" i="15"/>
  <c r="D45" i="13"/>
  <c r="D16" i="13"/>
  <c r="D75" i="13"/>
  <c r="D13" i="13"/>
  <c r="G10" i="15"/>
  <c r="F3" i="13"/>
  <c r="D24" i="13"/>
  <c r="D65" i="16"/>
  <c r="D11" i="16"/>
  <c r="D72" i="13"/>
  <c r="D38" i="13"/>
  <c r="D69" i="13"/>
  <c r="D58" i="13"/>
  <c r="D74" i="16"/>
  <c r="D60" i="13"/>
  <c r="D14" i="13"/>
  <c r="G9" i="17"/>
  <c r="D7" i="13"/>
  <c r="D33" i="16"/>
  <c r="O4" i="17"/>
  <c r="D42" i="16"/>
  <c r="D39" i="13"/>
  <c r="D46" i="16"/>
  <c r="D52" i="13"/>
  <c r="D66" i="13"/>
  <c r="D32" i="16"/>
  <c r="H3" i="13" l="1"/>
  <c r="D43" i="16"/>
  <c r="D53" i="16"/>
  <c r="D37" i="16"/>
  <c r="D77" i="16"/>
  <c r="D41" i="16"/>
  <c r="D61" i="16"/>
  <c r="D17" i="16"/>
  <c r="D15" i="16"/>
  <c r="D12" i="16"/>
  <c r="D55" i="16"/>
  <c r="D62" i="16"/>
  <c r="D71" i="16"/>
  <c r="D47" i="16"/>
  <c r="D10" i="16"/>
  <c r="D70" i="16"/>
  <c r="D6" i="16"/>
  <c r="D26" i="16"/>
  <c r="D19" i="16"/>
  <c r="D3" i="16"/>
  <c r="F3" i="16"/>
  <c r="D48" i="16"/>
  <c r="D28" i="16"/>
  <c r="D63" i="16"/>
  <c r="D69" i="16"/>
  <c r="D64" i="16"/>
  <c r="O3" i="13"/>
  <c r="G10" i="17"/>
  <c r="G12" i="13"/>
  <c r="D5" i="16"/>
  <c r="G11" i="15"/>
  <c r="D8" i="16"/>
  <c r="D34" i="16"/>
  <c r="D27" i="16"/>
  <c r="D7" i="16"/>
  <c r="D38" i="16"/>
  <c r="D75" i="16"/>
  <c r="D25" i="16"/>
  <c r="D14" i="16"/>
  <c r="D58" i="16"/>
  <c r="D31" i="16"/>
  <c r="D30" i="16"/>
  <c r="D16" i="16"/>
  <c r="D20" i="16"/>
  <c r="F5" i="17"/>
  <c r="D52" i="16"/>
  <c r="D13" i="16"/>
  <c r="D39" i="16"/>
  <c r="D72" i="16"/>
  <c r="D24" i="16"/>
  <c r="E7" i="4"/>
  <c r="D23" i="16"/>
  <c r="D60" i="16"/>
  <c r="G12" i="16"/>
  <c r="H5" i="15"/>
  <c r="C10" i="19"/>
  <c r="E10" i="19" s="1"/>
  <c r="F10" i="19" s="1"/>
  <c r="E9" i="4"/>
  <c r="D45" i="16"/>
  <c r="C15" i="4" l="1"/>
  <c r="H5" i="17"/>
  <c r="I10" i="19"/>
  <c r="K10" i="19" s="1"/>
  <c r="L10" i="19" s="1"/>
  <c r="G13" i="16"/>
  <c r="G13" i="13"/>
  <c r="O5" i="15"/>
  <c r="G11" i="17"/>
  <c r="G12" i="15"/>
  <c r="H3" i="16" l="1"/>
  <c r="F6" i="15"/>
  <c r="O5" i="17"/>
  <c r="E16" i="4"/>
  <c r="G14" i="13"/>
  <c r="G12" i="17"/>
  <c r="G14" i="16"/>
  <c r="G13" i="15"/>
  <c r="O3" i="16" l="1"/>
  <c r="G13" i="17"/>
  <c r="G15" i="13"/>
  <c r="F6" i="17"/>
  <c r="D16" i="4"/>
  <c r="G14" i="15"/>
  <c r="H6" i="15"/>
  <c r="C11" i="19"/>
  <c r="E11" i="19" s="1"/>
  <c r="F11" i="19" s="1"/>
  <c r="G15" i="16"/>
  <c r="C16" i="4" l="1"/>
  <c r="G16" i="13"/>
  <c r="G16" i="16"/>
  <c r="I11" i="19"/>
  <c r="K11" i="19" s="1"/>
  <c r="L11" i="19" s="1"/>
  <c r="H6" i="17"/>
  <c r="G15" i="15"/>
  <c r="O6" i="15"/>
  <c r="G14" i="17"/>
  <c r="F7" i="15" l="1"/>
  <c r="E17" i="4"/>
  <c r="G17" i="13"/>
  <c r="G17" i="16"/>
  <c r="O6" i="17"/>
  <c r="G15" i="17"/>
  <c r="G16" i="15"/>
  <c r="G18" i="13" l="1"/>
  <c r="G18" i="16"/>
  <c r="G17" i="15"/>
  <c r="F17" i="4"/>
  <c r="G16" i="17"/>
  <c r="F7" i="17"/>
  <c r="H7" i="15"/>
  <c r="C12" i="19"/>
  <c r="E12" i="19" s="1"/>
  <c r="F12" i="19" s="1"/>
  <c r="G18" i="15" l="1"/>
  <c r="G19" i="16"/>
  <c r="G17" i="17"/>
  <c r="O7" i="15"/>
  <c r="G19" i="13"/>
  <c r="D17" i="4"/>
  <c r="G17" i="4"/>
  <c r="H7" i="17"/>
  <c r="I12" i="19"/>
  <c r="K12" i="19" s="1"/>
  <c r="L12" i="19" s="1"/>
  <c r="G19" i="15" l="1"/>
  <c r="G20" i="16"/>
  <c r="G20" i="13"/>
  <c r="C17" i="4"/>
  <c r="F8" i="15"/>
  <c r="O7" i="17"/>
  <c r="G18" i="17"/>
  <c r="E4" i="13"/>
  <c r="E4" i="16"/>
  <c r="E18" i="4" l="1"/>
  <c r="G21" i="16"/>
  <c r="G19" i="17"/>
  <c r="F4" i="13"/>
  <c r="F8" i="17"/>
  <c r="F4" i="16"/>
  <c r="G20" i="15"/>
  <c r="G21" i="13"/>
  <c r="C13" i="19"/>
  <c r="E13" i="19" s="1"/>
  <c r="F13" i="19" s="1"/>
  <c r="H8" i="15"/>
  <c r="O8" i="15" l="1"/>
  <c r="G22" i="16"/>
  <c r="I13" i="19"/>
  <c r="K13" i="19" s="1"/>
  <c r="L13" i="19" s="1"/>
  <c r="H8" i="17"/>
  <c r="G22" i="13"/>
  <c r="G20" i="17"/>
  <c r="H4" i="13"/>
  <c r="G18" i="4"/>
  <c r="G21" i="15"/>
  <c r="H4" i="16"/>
  <c r="G22" i="15" l="1"/>
  <c r="O8" i="17"/>
  <c r="O4" i="16"/>
  <c r="F9" i="15"/>
  <c r="G21" i="17"/>
  <c r="G23" i="13"/>
  <c r="F18" i="4"/>
  <c r="O4" i="13"/>
  <c r="G23" i="16"/>
  <c r="G22" i="17" l="1"/>
  <c r="H9" i="15"/>
  <c r="C14" i="19"/>
  <c r="E14" i="19" s="1"/>
  <c r="F14" i="19" s="1"/>
  <c r="F9" i="17"/>
  <c r="G24" i="13"/>
  <c r="D18" i="4"/>
  <c r="G23" i="15"/>
  <c r="G24" i="16"/>
  <c r="H9" i="17" l="1"/>
  <c r="I14" i="19"/>
  <c r="K14" i="19" s="1"/>
  <c r="L14" i="19" s="1"/>
  <c r="E5" i="16"/>
  <c r="G25" i="16"/>
  <c r="G24" i="15"/>
  <c r="O9" i="15"/>
  <c r="G25" i="13"/>
  <c r="C18" i="4"/>
  <c r="E5" i="13"/>
  <c r="G23" i="17"/>
  <c r="G24" i="17" l="1"/>
  <c r="G26" i="13"/>
  <c r="F5" i="13"/>
  <c r="G25" i="15"/>
  <c r="O9" i="17"/>
  <c r="F10" i="15"/>
  <c r="E19" i="4"/>
  <c r="G26" i="16"/>
  <c r="F5" i="16"/>
  <c r="O5" i="16" l="1"/>
  <c r="G27" i="13"/>
  <c r="C15" i="19"/>
  <c r="E15" i="19" s="1"/>
  <c r="F15" i="19" s="1"/>
  <c r="H10" i="15"/>
  <c r="H5" i="13"/>
  <c r="G25" i="17"/>
  <c r="H5" i="16"/>
  <c r="F10" i="17"/>
  <c r="G27" i="16"/>
  <c r="G19" i="4"/>
  <c r="G26" i="15"/>
  <c r="G28" i="16" l="1"/>
  <c r="O10" i="15"/>
  <c r="G28" i="13"/>
  <c r="G20" i="4"/>
  <c r="I15" i="19"/>
  <c r="K15" i="19" s="1"/>
  <c r="L15" i="19" s="1"/>
  <c r="H10" i="17"/>
  <c r="O5" i="13"/>
  <c r="G26" i="17"/>
  <c r="G27" i="15"/>
  <c r="F19" i="4"/>
  <c r="G27" i="17" l="1"/>
  <c r="F11" i="15"/>
  <c r="G28" i="15"/>
  <c r="G21" i="4"/>
  <c r="G29" i="13"/>
  <c r="F20" i="4"/>
  <c r="G29" i="16"/>
  <c r="D19" i="4"/>
  <c r="O10" i="17"/>
  <c r="C19" i="4" l="1"/>
  <c r="G29" i="15"/>
  <c r="G22" i="4"/>
  <c r="G30" i="16"/>
  <c r="F21" i="4"/>
  <c r="G28" i="17"/>
  <c r="F11" i="17"/>
  <c r="G30" i="13"/>
  <c r="E6" i="13"/>
  <c r="E6" i="16"/>
  <c r="H11" i="15"/>
  <c r="C16" i="19"/>
  <c r="E16" i="19" s="1"/>
  <c r="F16" i="19" s="1"/>
  <c r="G23" i="4" l="1"/>
  <c r="G29" i="17"/>
  <c r="O11" i="15"/>
  <c r="H11" i="17"/>
  <c r="I16" i="19"/>
  <c r="K16" i="19" s="1"/>
  <c r="L16" i="19" s="1"/>
  <c r="F6" i="13"/>
  <c r="G31" i="13"/>
  <c r="G30" i="15"/>
  <c r="G31" i="16"/>
  <c r="E20" i="4"/>
  <c r="F6" i="16"/>
  <c r="F22" i="4"/>
  <c r="O6" i="16" l="1"/>
  <c r="O11" i="17"/>
  <c r="G30" i="17"/>
  <c r="D20" i="4"/>
  <c r="H6" i="13"/>
  <c r="G31" i="15"/>
  <c r="F12" i="15"/>
  <c r="G32" i="16"/>
  <c r="E7" i="13"/>
  <c r="G32" i="13"/>
  <c r="G24" i="4"/>
  <c r="H6" i="16"/>
  <c r="E7" i="16"/>
  <c r="F23" i="4"/>
  <c r="G31" i="17" l="1"/>
  <c r="G33" i="13"/>
  <c r="G33" i="16"/>
  <c r="F7" i="16"/>
  <c r="F24" i="4"/>
  <c r="C20" i="4"/>
  <c r="G25" i="4"/>
  <c r="C17" i="19"/>
  <c r="E17" i="19" s="1"/>
  <c r="F17" i="19" s="1"/>
  <c r="H12" i="15"/>
  <c r="F12" i="17"/>
  <c r="O6" i="13"/>
  <c r="G32" i="15"/>
  <c r="G33" i="15" l="1"/>
  <c r="H7" i="13"/>
  <c r="G26" i="4"/>
  <c r="H7" i="16"/>
  <c r="G32" i="17"/>
  <c r="H12" i="17"/>
  <c r="I17" i="19"/>
  <c r="K17" i="19" s="1"/>
  <c r="L17" i="19" s="1"/>
  <c r="F25" i="4"/>
  <c r="O12" i="15"/>
  <c r="O7" i="16"/>
  <c r="E21" i="4"/>
  <c r="G34" i="13"/>
  <c r="G34" i="16"/>
  <c r="F7" i="13"/>
  <c r="O7" i="13" l="1"/>
  <c r="G34" i="15"/>
  <c r="D21" i="4"/>
  <c r="O12" i="17"/>
  <c r="F13" i="15"/>
  <c r="G35" i="13"/>
  <c r="G33" i="17"/>
  <c r="E8" i="13"/>
  <c r="G27" i="4"/>
  <c r="G35" i="16"/>
  <c r="E8" i="16"/>
  <c r="F26" i="4"/>
  <c r="F27" i="4" l="1"/>
  <c r="F13" i="17"/>
  <c r="C21" i="4"/>
  <c r="G35" i="15"/>
  <c r="C18" i="19"/>
  <c r="E18" i="19" s="1"/>
  <c r="F18" i="19" s="1"/>
  <c r="H13" i="15"/>
  <c r="G34" i="17"/>
  <c r="F8" i="13"/>
  <c r="G36" i="13"/>
  <c r="F8" i="16"/>
  <c r="G36" i="16"/>
  <c r="G28" i="4"/>
  <c r="F28" i="4" l="1"/>
  <c r="G35" i="17"/>
  <c r="H13" i="17"/>
  <c r="I18" i="19"/>
  <c r="K18" i="19" s="1"/>
  <c r="L18" i="19" s="1"/>
  <c r="H8" i="16"/>
  <c r="H8" i="13"/>
  <c r="E22" i="4"/>
  <c r="O13" i="15"/>
  <c r="G36" i="15"/>
  <c r="G37" i="16"/>
  <c r="G29" i="4"/>
  <c r="G37" i="13"/>
  <c r="O8" i="16" l="1"/>
  <c r="D22" i="4"/>
  <c r="F9" i="16"/>
  <c r="E9" i="13"/>
  <c r="E9" i="16"/>
  <c r="G37" i="15"/>
  <c r="O13" i="17"/>
  <c r="F29" i="4"/>
  <c r="G36" i="17"/>
  <c r="O8" i="13"/>
  <c r="G30" i="4"/>
  <c r="F14" i="15"/>
  <c r="F14" i="17" l="1"/>
  <c r="G37" i="17"/>
  <c r="C22" i="4"/>
  <c r="H9" i="13"/>
  <c r="H9" i="16"/>
  <c r="H14" i="15"/>
  <c r="C19" i="19"/>
  <c r="E19" i="19" s="1"/>
  <c r="F19" i="19" s="1"/>
  <c r="G31" i="4"/>
  <c r="F30" i="4"/>
  <c r="F9" i="13"/>
  <c r="O14" i="15" l="1"/>
  <c r="E23" i="4"/>
  <c r="O9" i="16"/>
  <c r="G32" i="4"/>
  <c r="F31" i="4"/>
  <c r="O9" i="13"/>
  <c r="H14" i="17"/>
  <c r="I19" i="19"/>
  <c r="K19" i="19" s="1"/>
  <c r="L19" i="19" s="1"/>
  <c r="F10" i="13" l="1"/>
  <c r="F10" i="16"/>
  <c r="F15" i="15"/>
  <c r="E10" i="16"/>
  <c r="F32" i="4"/>
  <c r="E10" i="13"/>
  <c r="O14" i="17"/>
  <c r="G33" i="4"/>
  <c r="D23" i="4"/>
  <c r="F33" i="4" l="1"/>
  <c r="G34" i="4"/>
  <c r="H10" i="13"/>
  <c r="C23" i="4"/>
  <c r="H10" i="16"/>
  <c r="F15" i="17"/>
  <c r="C20" i="19"/>
  <c r="E20" i="19" s="1"/>
  <c r="F20" i="19" s="1"/>
  <c r="H15" i="15"/>
  <c r="O15" i="15" l="1"/>
  <c r="E24" i="4"/>
  <c r="O10" i="13"/>
  <c r="G35" i="4"/>
  <c r="O10" i="16"/>
  <c r="F34" i="4"/>
  <c r="I20" i="19"/>
  <c r="K20" i="19" s="1"/>
  <c r="L20" i="19" s="1"/>
  <c r="H15" i="17"/>
  <c r="F16" i="15" l="1"/>
  <c r="E11" i="16"/>
  <c r="F11" i="16"/>
  <c r="F35" i="4"/>
  <c r="G36" i="4"/>
  <c r="D24" i="4"/>
  <c r="E11" i="13"/>
  <c r="O15" i="17"/>
  <c r="F36" i="4" l="1"/>
  <c r="G37" i="4"/>
  <c r="H11" i="16"/>
  <c r="C24" i="4"/>
  <c r="C21" i="19"/>
  <c r="E21" i="19" s="1"/>
  <c r="F21" i="19" s="1"/>
  <c r="H16" i="15"/>
  <c r="F11" i="13"/>
  <c r="F16" i="17"/>
  <c r="O16" i="15" l="1"/>
  <c r="E25" i="4"/>
  <c r="H11" i="13"/>
  <c r="G38" i="4"/>
  <c r="F37" i="4"/>
  <c r="H16" i="17"/>
  <c r="I21" i="19"/>
  <c r="K21" i="19" s="1"/>
  <c r="L21" i="19" s="1"/>
  <c r="O11" i="16"/>
  <c r="E12" i="13" l="1"/>
  <c r="G39" i="4"/>
  <c r="O11" i="13"/>
  <c r="F38" i="4"/>
  <c r="F17" i="15"/>
  <c r="E12" i="16"/>
  <c r="O16" i="17"/>
  <c r="D25" i="4"/>
  <c r="G40" i="4" l="1"/>
  <c r="H12" i="13"/>
  <c r="F12" i="13"/>
  <c r="F39" i="4"/>
  <c r="F12" i="16"/>
  <c r="F17" i="17"/>
  <c r="C25" i="4"/>
  <c r="C22" i="19"/>
  <c r="E22" i="19" s="1"/>
  <c r="F22" i="19" s="1"/>
  <c r="H17" i="15"/>
  <c r="H17" i="17" l="1"/>
  <c r="I22" i="19"/>
  <c r="K22" i="19" s="1"/>
  <c r="L22" i="19" s="1"/>
  <c r="H12" i="16"/>
  <c r="O12" i="13"/>
  <c r="F40" i="4"/>
  <c r="O12" i="16"/>
  <c r="O17" i="15"/>
  <c r="E26" i="4"/>
  <c r="G41" i="4"/>
  <c r="F13" i="13" l="1"/>
  <c r="F13" i="16"/>
  <c r="G42" i="4"/>
  <c r="F41" i="4"/>
  <c r="O17" i="17"/>
  <c r="D26" i="4"/>
  <c r="E13" i="13"/>
  <c r="F18" i="15"/>
  <c r="E13" i="16"/>
  <c r="C23" i="19" l="1"/>
  <c r="E23" i="19" s="1"/>
  <c r="F23" i="19" s="1"/>
  <c r="H18" i="15"/>
  <c r="C26" i="4"/>
  <c r="G43" i="4"/>
  <c r="H13" i="16"/>
  <c r="H13" i="13"/>
  <c r="F18" i="17"/>
  <c r="F42" i="4"/>
  <c r="G44" i="4" l="1"/>
  <c r="O18" i="15"/>
  <c r="F43" i="4"/>
  <c r="H18" i="17"/>
  <c r="I23" i="19"/>
  <c r="K23" i="19" s="1"/>
  <c r="L23" i="19" s="1"/>
  <c r="E27" i="4"/>
  <c r="O13" i="13"/>
  <c r="O13" i="16"/>
  <c r="F44" i="4" l="1"/>
  <c r="G45" i="4"/>
  <c r="E14" i="13"/>
  <c r="F19" i="15"/>
  <c r="E14" i="16"/>
  <c r="D27" i="4"/>
  <c r="O18" i="17"/>
  <c r="C27" i="4" l="1"/>
  <c r="G46" i="4"/>
  <c r="C24" i="19"/>
  <c r="E24" i="19" s="1"/>
  <c r="F24" i="19" s="1"/>
  <c r="H19" i="15"/>
  <c r="F45" i="4"/>
  <c r="F19" i="17"/>
  <c r="F14" i="16"/>
  <c r="F14" i="13"/>
  <c r="E28" i="4" l="1"/>
  <c r="O19" i="15"/>
  <c r="G47" i="4"/>
  <c r="H19" i="17"/>
  <c r="I24" i="19"/>
  <c r="K24" i="19" s="1"/>
  <c r="L24" i="19" s="1"/>
  <c r="F46" i="4"/>
  <c r="H14" i="16"/>
  <c r="H14" i="13"/>
  <c r="O14" i="13" l="1"/>
  <c r="F47" i="4"/>
  <c r="G48" i="4"/>
  <c r="O14" i="16"/>
  <c r="O19" i="17"/>
  <c r="D28" i="4"/>
  <c r="E15" i="13"/>
  <c r="E15" i="16"/>
  <c r="F20" i="15"/>
  <c r="F20" i="17" l="1"/>
  <c r="H20" i="15"/>
  <c r="C25" i="19"/>
  <c r="E25" i="19" s="1"/>
  <c r="F25" i="19" s="1"/>
  <c r="C28" i="4"/>
  <c r="F48" i="4"/>
  <c r="F15" i="13"/>
  <c r="G49" i="4"/>
  <c r="H15" i="16"/>
  <c r="F15" i="16"/>
  <c r="O20" i="15" l="1"/>
  <c r="F49" i="4"/>
  <c r="E29" i="4"/>
  <c r="O15" i="16"/>
  <c r="G50" i="4"/>
  <c r="H15" i="13"/>
  <c r="I25" i="19"/>
  <c r="K25" i="19" s="1"/>
  <c r="L25" i="19" s="1"/>
  <c r="H20" i="17"/>
  <c r="D29" i="4" l="1"/>
  <c r="E16" i="16"/>
  <c r="F21" i="15"/>
  <c r="F50" i="4"/>
  <c r="O20" i="17"/>
  <c r="E16" i="13"/>
  <c r="O15" i="13"/>
  <c r="F16" i="13" l="1"/>
  <c r="F16" i="16"/>
  <c r="F21" i="17"/>
  <c r="C26" i="19"/>
  <c r="E26" i="19" s="1"/>
  <c r="F26" i="19" s="1"/>
  <c r="H21" i="15"/>
  <c r="C29" i="4"/>
  <c r="O16" i="16" l="1"/>
  <c r="H21" i="17"/>
  <c r="I26" i="19"/>
  <c r="K26" i="19" s="1"/>
  <c r="L26" i="19" s="1"/>
  <c r="H16" i="16"/>
  <c r="H16" i="13"/>
  <c r="E30" i="4"/>
  <c r="O21" i="15"/>
  <c r="F22" i="15" l="1"/>
  <c r="D30" i="4"/>
  <c r="O21" i="17"/>
  <c r="E17" i="13"/>
  <c r="O16" i="13"/>
  <c r="E17" i="16"/>
  <c r="F22" i="17" l="1"/>
  <c r="H22" i="15"/>
  <c r="C27" i="19"/>
  <c r="E27" i="19" s="1"/>
  <c r="F27" i="19" s="1"/>
  <c r="C30" i="4"/>
  <c r="F17" i="13"/>
  <c r="F17" i="16"/>
  <c r="O22" i="15" l="1"/>
  <c r="H17" i="13"/>
  <c r="H17" i="16"/>
  <c r="E31" i="4"/>
  <c r="O17" i="16"/>
  <c r="I27" i="19"/>
  <c r="K27" i="19" s="1"/>
  <c r="L27" i="19" s="1"/>
  <c r="H22" i="17"/>
  <c r="O17" i="13" l="1"/>
  <c r="E18" i="13"/>
  <c r="F23" i="15"/>
  <c r="E18" i="16"/>
  <c r="O22" i="17"/>
  <c r="D31" i="4"/>
  <c r="C28" i="19" l="1"/>
  <c r="E28" i="19" s="1"/>
  <c r="F28" i="19" s="1"/>
  <c r="H23" i="15"/>
  <c r="F18" i="16"/>
  <c r="F18" i="13"/>
  <c r="F23" i="17"/>
  <c r="C31" i="4"/>
  <c r="H18" i="16" l="1"/>
  <c r="O23" i="15"/>
  <c r="O18" i="16"/>
  <c r="E32" i="4"/>
  <c r="H23" i="17"/>
  <c r="I28" i="19"/>
  <c r="K28" i="19" s="1"/>
  <c r="L28" i="19" s="1"/>
  <c r="H18" i="13"/>
  <c r="F24" i="15" l="1"/>
  <c r="E19" i="13"/>
  <c r="F19" i="16"/>
  <c r="D32" i="4"/>
  <c r="E19" i="16"/>
  <c r="O23" i="17"/>
  <c r="O18" i="13"/>
  <c r="F19" i="13" l="1"/>
  <c r="F24" i="17"/>
  <c r="C32" i="4"/>
  <c r="H24" i="15"/>
  <c r="C29" i="19"/>
  <c r="E29" i="19" s="1"/>
  <c r="F29" i="19" s="1"/>
  <c r="H19" i="16"/>
  <c r="O24" i="15" l="1"/>
  <c r="O19" i="16"/>
  <c r="H19" i="13"/>
  <c r="I29" i="19"/>
  <c r="K29" i="19" s="1"/>
  <c r="L29" i="19" s="1"/>
  <c r="H24" i="17"/>
  <c r="O19" i="13"/>
  <c r="E33" i="4"/>
  <c r="F20" i="13" l="1"/>
  <c r="O24" i="17"/>
  <c r="E20" i="13"/>
  <c r="D33" i="4"/>
  <c r="F25" i="15"/>
  <c r="E20" i="16"/>
  <c r="F25" i="17" l="1"/>
  <c r="C30" i="19"/>
  <c r="E30" i="19" s="1"/>
  <c r="F30" i="19" s="1"/>
  <c r="H25" i="15"/>
  <c r="H20" i="16"/>
  <c r="H20" i="13"/>
  <c r="C33" i="4"/>
  <c r="F20" i="16"/>
  <c r="I30" i="19" l="1"/>
  <c r="K30" i="19" s="1"/>
  <c r="L30" i="19" s="1"/>
  <c r="H25" i="17"/>
  <c r="O25" i="15"/>
  <c r="E34" i="4"/>
  <c r="O20" i="13"/>
  <c r="O20" i="16"/>
  <c r="F21" i="13" l="1"/>
  <c r="E21" i="16"/>
  <c r="E21" i="13"/>
  <c r="D34" i="4"/>
  <c r="F26" i="15"/>
  <c r="O25" i="17"/>
  <c r="H21" i="16" l="1"/>
  <c r="C34" i="4"/>
  <c r="H21" i="13"/>
  <c r="F26" i="17"/>
  <c r="F21" i="16"/>
  <c r="H26" i="15"/>
  <c r="C31" i="19"/>
  <c r="E31" i="19" s="1"/>
  <c r="F31" i="19" s="1"/>
  <c r="O21" i="13" l="1"/>
  <c r="O26" i="15"/>
  <c r="O21" i="16"/>
  <c r="I31" i="19"/>
  <c r="K31" i="19" s="1"/>
  <c r="L31" i="19" s="1"/>
  <c r="H26" i="17"/>
  <c r="E35" i="4"/>
  <c r="E22" i="13" l="1"/>
  <c r="D35" i="4"/>
  <c r="E22" i="16"/>
  <c r="O26" i="17"/>
  <c r="F27" i="15"/>
  <c r="F22" i="16" l="1"/>
  <c r="C35" i="4"/>
  <c r="F22" i="13"/>
  <c r="F27" i="17"/>
  <c r="C32" i="19"/>
  <c r="E32" i="19" s="1"/>
  <c r="F32" i="19" s="1"/>
  <c r="H27" i="15"/>
  <c r="H22" i="13" l="1"/>
  <c r="E36" i="4"/>
  <c r="H22" i="16"/>
  <c r="O22" i="13"/>
  <c r="O27" i="15"/>
  <c r="H27" i="17"/>
  <c r="I32" i="19"/>
  <c r="K32" i="19" s="1"/>
  <c r="L32" i="19" s="1"/>
  <c r="F23" i="16" l="1"/>
  <c r="E23" i="13"/>
  <c r="D36" i="4"/>
  <c r="E23" i="16"/>
  <c r="F28" i="15"/>
  <c r="O22" i="16"/>
  <c r="O27" i="17"/>
  <c r="C33" i="19" l="1"/>
  <c r="E33" i="19" s="1"/>
  <c r="F33" i="19" s="1"/>
  <c r="H28" i="15"/>
  <c r="H23" i="16"/>
  <c r="F28" i="17"/>
  <c r="C36" i="4"/>
  <c r="H23" i="13"/>
  <c r="F23" i="13"/>
  <c r="O23" i="13" l="1"/>
  <c r="O23" i="16"/>
  <c r="E37" i="4"/>
  <c r="O28" i="15"/>
  <c r="H28" i="17"/>
  <c r="I33" i="19"/>
  <c r="K33" i="19" s="1"/>
  <c r="L33" i="19" s="1"/>
  <c r="D37" i="4" l="1"/>
  <c r="F29" i="15"/>
  <c r="F24" i="16"/>
  <c r="E24" i="16"/>
  <c r="O28" i="17"/>
  <c r="E24" i="13"/>
  <c r="F24" i="13" l="1"/>
  <c r="F29" i="17"/>
  <c r="H24" i="16"/>
  <c r="C34" i="19"/>
  <c r="E34" i="19" s="1"/>
  <c r="F34" i="19" s="1"/>
  <c r="H29" i="15"/>
  <c r="C37" i="4"/>
  <c r="O24" i="13" l="1"/>
  <c r="O29" i="15"/>
  <c r="O24" i="16"/>
  <c r="H24" i="13"/>
  <c r="E38" i="4"/>
  <c r="I34" i="19"/>
  <c r="K34" i="19" s="1"/>
  <c r="L34" i="19" s="1"/>
  <c r="H29" i="17"/>
  <c r="E25" i="16" l="1"/>
  <c r="O29" i="17"/>
  <c r="F30" i="15"/>
  <c r="D38" i="4"/>
  <c r="F25" i="13"/>
  <c r="E25" i="13"/>
  <c r="H25" i="16" l="1"/>
  <c r="F30" i="17"/>
  <c r="H25" i="13"/>
  <c r="C38" i="4"/>
  <c r="C35" i="19"/>
  <c r="E35" i="19" s="1"/>
  <c r="F35" i="19" s="1"/>
  <c r="H30" i="15"/>
  <c r="F25" i="16"/>
  <c r="E39" i="4" l="1"/>
  <c r="O25" i="13"/>
  <c r="O25" i="16"/>
  <c r="O30" i="15"/>
  <c r="H30" i="17"/>
  <c r="I35" i="19"/>
  <c r="K35" i="19" s="1"/>
  <c r="L35" i="19" s="1"/>
  <c r="D39" i="4" l="1"/>
  <c r="E26" i="13"/>
  <c r="E26" i="16"/>
  <c r="O30" i="17"/>
  <c r="F31" i="15"/>
  <c r="C39" i="4" l="1"/>
  <c r="C36" i="19"/>
  <c r="E36" i="19" s="1"/>
  <c r="F36" i="19" s="1"/>
  <c r="H31" i="15"/>
  <c r="F26" i="13"/>
  <c r="F26" i="16"/>
  <c r="H26" i="16"/>
  <c r="F31" i="17"/>
  <c r="O31" i="15" l="1"/>
  <c r="O26" i="16"/>
  <c r="H26" i="13"/>
  <c r="E40" i="4"/>
  <c r="I36" i="19"/>
  <c r="K36" i="19" s="1"/>
  <c r="L36" i="19" s="1"/>
  <c r="H31" i="17"/>
  <c r="O31" i="17" l="1"/>
  <c r="D40" i="4"/>
  <c r="F32" i="15"/>
  <c r="E27" i="16"/>
  <c r="E27" i="13"/>
  <c r="O26" i="13"/>
  <c r="F32" i="17" l="1"/>
  <c r="F27" i="16"/>
  <c r="C37" i="19"/>
  <c r="E37" i="19" s="1"/>
  <c r="F37" i="19" s="1"/>
  <c r="H32" i="15"/>
  <c r="C40" i="4"/>
  <c r="F27" i="13"/>
  <c r="O32" i="15" l="1"/>
  <c r="H27" i="16"/>
  <c r="E41" i="4"/>
  <c r="H32" i="17"/>
  <c r="I37" i="19"/>
  <c r="K37" i="19" s="1"/>
  <c r="L37" i="19" s="1"/>
  <c r="H27" i="13"/>
  <c r="O32" i="17" l="1"/>
  <c r="O27" i="16"/>
  <c r="F33" i="15"/>
  <c r="E28" i="13"/>
  <c r="D41" i="4"/>
  <c r="E28" i="16"/>
  <c r="O27" i="13"/>
  <c r="C38" i="19" l="1"/>
  <c r="E38" i="19" s="1"/>
  <c r="F38" i="19" s="1"/>
  <c r="H33" i="15"/>
  <c r="F28" i="16"/>
  <c r="F33" i="17"/>
  <c r="F28" i="13"/>
  <c r="C41" i="4"/>
  <c r="H28" i="16" l="1"/>
  <c r="H28" i="13"/>
  <c r="O33" i="15"/>
  <c r="H33" i="17"/>
  <c r="I38" i="19"/>
  <c r="K38" i="19" s="1"/>
  <c r="L38" i="19" s="1"/>
  <c r="E42" i="4"/>
  <c r="O33" i="17" l="1"/>
  <c r="D42" i="4"/>
  <c r="F34" i="15"/>
  <c r="E29" i="13"/>
  <c r="F29" i="16"/>
  <c r="O28" i="16"/>
  <c r="O28" i="13"/>
  <c r="E29" i="16"/>
  <c r="C39" i="19" l="1"/>
  <c r="E39" i="19" s="1"/>
  <c r="F39" i="19" s="1"/>
  <c r="H34" i="15"/>
  <c r="C42" i="4"/>
  <c r="F29" i="13"/>
  <c r="H29" i="16"/>
  <c r="F34" i="17"/>
  <c r="O29" i="13" l="1"/>
  <c r="O29" i="16"/>
  <c r="O34" i="15"/>
  <c r="H29" i="13"/>
  <c r="E43" i="4"/>
  <c r="I39" i="19"/>
  <c r="K39" i="19" s="1"/>
  <c r="L39" i="19" s="1"/>
  <c r="H34" i="17"/>
  <c r="E30" i="13" l="1"/>
  <c r="D43" i="4"/>
  <c r="O34" i="17"/>
  <c r="F35" i="15"/>
  <c r="E30" i="16"/>
  <c r="F30" i="16" l="1"/>
  <c r="H30" i="13"/>
  <c r="F35" i="17"/>
  <c r="F30" i="13"/>
  <c r="C43" i="4"/>
  <c r="C40" i="19"/>
  <c r="E40" i="19" s="1"/>
  <c r="F40" i="19" s="1"/>
  <c r="H35" i="15"/>
  <c r="E44" i="4" l="1"/>
  <c r="H30" i="16"/>
  <c r="O35" i="15"/>
  <c r="I40" i="19"/>
  <c r="K40" i="19" s="1"/>
  <c r="L40" i="19" s="1"/>
  <c r="H35" i="17"/>
  <c r="O30" i="13"/>
  <c r="O30" i="16"/>
  <c r="D44" i="4" l="1"/>
  <c r="F36" i="15"/>
  <c r="E31" i="16"/>
  <c r="O35" i="17"/>
  <c r="E31" i="13"/>
  <c r="F31" i="16" l="1"/>
  <c r="H36" i="15"/>
  <c r="C41" i="19"/>
  <c r="E41" i="19" s="1"/>
  <c r="F41" i="19" s="1"/>
  <c r="F31" i="13"/>
  <c r="C44" i="4"/>
  <c r="F36" i="17"/>
  <c r="H36" i="17" l="1"/>
  <c r="I41" i="19"/>
  <c r="K41" i="19" s="1"/>
  <c r="L41" i="19" s="1"/>
  <c r="H31" i="13"/>
  <c r="E45" i="4"/>
  <c r="O36" i="15"/>
  <c r="H31" i="16"/>
  <c r="O36" i="17" l="1"/>
  <c r="D45" i="4"/>
  <c r="E32" i="16"/>
  <c r="O31" i="13"/>
  <c r="E32" i="13"/>
  <c r="F37" i="15"/>
  <c r="O31" i="16"/>
  <c r="C45" i="4" l="1"/>
  <c r="C42" i="19"/>
  <c r="E42" i="19" s="1"/>
  <c r="F42" i="19" s="1"/>
  <c r="H37" i="15"/>
  <c r="F37" i="17"/>
  <c r="F32" i="13"/>
  <c r="H32" i="16"/>
  <c r="F32" i="16"/>
  <c r="O32" i="13" l="1"/>
  <c r="I42" i="19"/>
  <c r="K42" i="19" s="1"/>
  <c r="L42" i="19" s="1"/>
  <c r="H37" i="17"/>
  <c r="H32" i="13"/>
  <c r="O37" i="15"/>
  <c r="E46" i="4"/>
  <c r="O32" i="16"/>
  <c r="E33" i="13" l="1"/>
  <c r="F38" i="15"/>
  <c r="O37" i="17"/>
  <c r="D46" i="4"/>
  <c r="E33" i="16"/>
  <c r="C46" i="4" l="1"/>
  <c r="F38" i="17"/>
  <c r="H38" i="15"/>
  <c r="C43" i="19"/>
  <c r="E43" i="19" s="1"/>
  <c r="F43" i="19" s="1"/>
  <c r="F33" i="13"/>
  <c r="F33" i="16"/>
  <c r="H33" i="16" l="1"/>
  <c r="H33" i="13"/>
  <c r="E47" i="4"/>
  <c r="O38" i="15"/>
  <c r="I43" i="19"/>
  <c r="K43" i="19" s="1"/>
  <c r="L43" i="19" s="1"/>
  <c r="H38" i="17"/>
  <c r="O38" i="17" l="1"/>
  <c r="D47" i="4"/>
  <c r="E34" i="16"/>
  <c r="F34" i="16"/>
  <c r="E34" i="13"/>
  <c r="F39" i="15"/>
  <c r="O33" i="13"/>
  <c r="O33" i="16"/>
  <c r="C47" i="4" l="1"/>
  <c r="F39" i="17"/>
  <c r="H34" i="13"/>
  <c r="C44" i="19"/>
  <c r="E44" i="19" s="1"/>
  <c r="F44" i="19" s="1"/>
  <c r="H39" i="15"/>
  <c r="H34" i="16"/>
  <c r="F34" i="13"/>
  <c r="H39" i="17" l="1"/>
  <c r="I44" i="19"/>
  <c r="K44" i="19" s="1"/>
  <c r="L44" i="19" s="1"/>
  <c r="E48" i="4"/>
  <c r="O39" i="15"/>
  <c r="O34" i="13"/>
  <c r="O34" i="16"/>
  <c r="O39" i="17" l="1"/>
  <c r="F40" i="15"/>
  <c r="D48" i="4"/>
  <c r="E35" i="13"/>
  <c r="E35" i="16"/>
  <c r="C45" i="19" l="1"/>
  <c r="E45" i="19" s="1"/>
  <c r="F45" i="19" s="1"/>
  <c r="H40" i="15"/>
  <c r="C48" i="4"/>
  <c r="F40" i="17"/>
  <c r="F35" i="16"/>
  <c r="F35" i="13"/>
  <c r="O35" i="16" l="1"/>
  <c r="H35" i="16"/>
  <c r="O40" i="15"/>
  <c r="I45" i="19"/>
  <c r="K45" i="19" s="1"/>
  <c r="L45" i="19" s="1"/>
  <c r="H40" i="17"/>
  <c r="E49" i="4"/>
  <c r="H35" i="13"/>
  <c r="E36" i="16" l="1"/>
  <c r="F41" i="15"/>
  <c r="E36" i="13"/>
  <c r="O40" i="17"/>
  <c r="O35" i="13"/>
  <c r="D49" i="4"/>
  <c r="F36" i="13" l="1"/>
  <c r="C49" i="4"/>
  <c r="F36" i="16"/>
  <c r="H41" i="15"/>
  <c r="C46" i="19"/>
  <c r="E46" i="19" s="1"/>
  <c r="F46" i="19" s="1"/>
  <c r="F41" i="17"/>
  <c r="H36" i="13" l="1"/>
  <c r="O41" i="15"/>
  <c r="O36" i="16"/>
  <c r="E50" i="4"/>
  <c r="H41" i="17"/>
  <c r="I46" i="19"/>
  <c r="K46" i="19" s="1"/>
  <c r="L46" i="19" s="1"/>
  <c r="H36" i="16"/>
  <c r="F42" i="15" l="1"/>
  <c r="O41" i="17"/>
  <c r="E37" i="16"/>
  <c r="O36" i="13"/>
  <c r="D50" i="4"/>
  <c r="E37" i="13"/>
  <c r="F37" i="13" l="1"/>
  <c r="F37" i="16"/>
  <c r="C50" i="4"/>
  <c r="F42" i="17"/>
  <c r="C47" i="19"/>
  <c r="E47" i="19" s="1"/>
  <c r="F47" i="19" s="1"/>
  <c r="H42" i="15"/>
  <c r="H42" i="17" l="1"/>
  <c r="I47" i="19"/>
  <c r="K47" i="19" s="1"/>
  <c r="L47" i="19" s="1"/>
  <c r="H37" i="16"/>
  <c r="O37" i="13"/>
  <c r="H37" i="13"/>
  <c r="O42" i="15"/>
  <c r="O42" i="17" l="1"/>
  <c r="F38" i="13"/>
  <c r="F43" i="15"/>
  <c r="O37" i="16"/>
  <c r="H43" i="15" l="1"/>
  <c r="C48" i="19"/>
  <c r="E48" i="19" s="1"/>
  <c r="F48" i="19" s="1"/>
  <c r="H38" i="13"/>
  <c r="F38" i="16"/>
  <c r="F43" i="17"/>
  <c r="O38" i="13"/>
  <c r="F39" i="13" l="1"/>
  <c r="O43" i="15"/>
  <c r="H43" i="17"/>
  <c r="I48" i="19"/>
  <c r="K48" i="19" s="1"/>
  <c r="L48" i="19" s="1"/>
  <c r="H38" i="16"/>
  <c r="F44" i="15" l="1"/>
  <c r="H39" i="13"/>
  <c r="O43" i="17"/>
  <c r="O38" i="16"/>
  <c r="O39" i="13" l="1"/>
  <c r="F44" i="17"/>
  <c r="F39" i="16"/>
  <c r="C49" i="19"/>
  <c r="E49" i="19" s="1"/>
  <c r="F49" i="19" s="1"/>
  <c r="H44" i="15"/>
  <c r="H39" i="16" l="1"/>
  <c r="H44" i="17"/>
  <c r="I49" i="19"/>
  <c r="K49" i="19" s="1"/>
  <c r="L49" i="19" s="1"/>
  <c r="F40" i="13"/>
  <c r="O44" i="15"/>
  <c r="F45" i="15" l="1"/>
  <c r="H40" i="13"/>
  <c r="O39" i="16"/>
  <c r="O44" i="17"/>
  <c r="H45" i="15" l="1"/>
  <c r="C50" i="19"/>
  <c r="E50" i="19" s="1"/>
  <c r="F50" i="19" s="1"/>
  <c r="F40" i="16"/>
  <c r="F45" i="17"/>
  <c r="O40" i="13"/>
  <c r="O45" i="15" l="1"/>
  <c r="H40" i="16"/>
  <c r="F41" i="13"/>
  <c r="I50" i="19"/>
  <c r="K50" i="19" s="1"/>
  <c r="L50" i="19" s="1"/>
  <c r="H45" i="17"/>
  <c r="O45" i="17" l="1"/>
  <c r="H41" i="13"/>
  <c r="O40" i="16"/>
  <c r="F46" i="15"/>
  <c r="C51" i="19" l="1"/>
  <c r="E51" i="19" s="1"/>
  <c r="F51" i="19" s="1"/>
  <c r="H46" i="15"/>
  <c r="F46" i="17"/>
  <c r="F41" i="16"/>
  <c r="O41" i="13"/>
  <c r="O46" i="15" l="1"/>
  <c r="F42" i="13"/>
  <c r="H46" i="17"/>
  <c r="I51" i="19"/>
  <c r="K51" i="19" s="1"/>
  <c r="L51" i="19" s="1"/>
  <c r="H41" i="16"/>
  <c r="H42" i="13" l="1"/>
  <c r="O46" i="17"/>
  <c r="F47" i="15"/>
  <c r="O41" i="16"/>
  <c r="F42" i="16" l="1"/>
  <c r="O42" i="13"/>
  <c r="F47" i="17"/>
  <c r="C52" i="19"/>
  <c r="E52" i="19" s="1"/>
  <c r="F52" i="19" s="1"/>
  <c r="H47" i="15"/>
  <c r="I52" i="19" l="1"/>
  <c r="K52" i="19" s="1"/>
  <c r="L52" i="19" s="1"/>
  <c r="H47" i="17"/>
  <c r="O47" i="15"/>
  <c r="F43" i="13"/>
  <c r="H42" i="16"/>
  <c r="O47" i="17" l="1"/>
  <c r="H43" i="13"/>
  <c r="O42" i="16"/>
  <c r="F48" i="15"/>
  <c r="F48" i="17" l="1"/>
  <c r="O43" i="13"/>
  <c r="C53" i="19"/>
  <c r="E53" i="19" s="1"/>
  <c r="F53" i="19" s="1"/>
  <c r="H48" i="15"/>
  <c r="F43" i="16"/>
  <c r="H43" i="16" l="1"/>
  <c r="I53" i="19"/>
  <c r="K53" i="19" s="1"/>
  <c r="L53" i="19" s="1"/>
  <c r="H48" i="17"/>
  <c r="O48" i="15"/>
  <c r="F44" i="13"/>
  <c r="H44" i="13" l="1"/>
  <c r="F49" i="15"/>
  <c r="O43" i="16"/>
  <c r="O48" i="17"/>
  <c r="F49" i="17" l="1"/>
  <c r="F44" i="16"/>
  <c r="H49" i="15"/>
  <c r="C54" i="19"/>
  <c r="E54" i="19" s="1"/>
  <c r="F54" i="19" s="1"/>
  <c r="O44" i="13"/>
  <c r="H44" i="16" l="1"/>
  <c r="O49" i="15"/>
  <c r="F45" i="13"/>
  <c r="I54" i="19"/>
  <c r="K54" i="19" s="1"/>
  <c r="L54" i="19" s="1"/>
  <c r="H49" i="17"/>
  <c r="F50" i="15" l="1"/>
  <c r="H45" i="13"/>
  <c r="O44" i="16"/>
  <c r="O49" i="17"/>
  <c r="F50" i="17" l="1"/>
  <c r="F45" i="16"/>
  <c r="O45" i="13"/>
  <c r="C55" i="19"/>
  <c r="E55" i="19" s="1"/>
  <c r="F55" i="19" s="1"/>
  <c r="H50" i="15"/>
  <c r="H45" i="16" l="1"/>
  <c r="O50" i="15"/>
  <c r="F46" i="13"/>
  <c r="I55" i="19"/>
  <c r="K55" i="19" s="1"/>
  <c r="L55" i="19" s="1"/>
  <c r="H50" i="17"/>
  <c r="F51" i="15" l="1"/>
  <c r="O50" i="17"/>
  <c r="O45" i="16"/>
  <c r="H46" i="13"/>
  <c r="C56" i="19" l="1"/>
  <c r="E56" i="19" s="1"/>
  <c r="F56" i="19" s="1"/>
  <c r="H51" i="15"/>
  <c r="O46" i="13"/>
  <c r="F46" i="16"/>
  <c r="F51" i="17"/>
  <c r="O51" i="15" l="1"/>
  <c r="F47" i="13"/>
  <c r="H46" i="16"/>
  <c r="H51" i="17"/>
  <c r="I56" i="19"/>
  <c r="K56" i="19" s="1"/>
  <c r="L56" i="19" s="1"/>
  <c r="H47" i="13" l="1"/>
  <c r="O46" i="16"/>
  <c r="O51" i="17"/>
  <c r="F52" i="15"/>
  <c r="C57" i="19" l="1"/>
  <c r="E57" i="19" s="1"/>
  <c r="F57" i="19" s="1"/>
  <c r="H52" i="15"/>
  <c r="F47" i="16"/>
  <c r="F52" i="17"/>
  <c r="O47" i="13"/>
  <c r="H47" i="16" l="1"/>
  <c r="O52" i="15"/>
  <c r="F48" i="13"/>
  <c r="H52" i="17"/>
  <c r="I57" i="19"/>
  <c r="K57" i="19" s="1"/>
  <c r="L57" i="19" s="1"/>
  <c r="F53" i="15" l="1"/>
  <c r="O52" i="17"/>
  <c r="H48" i="13"/>
  <c r="O47" i="16"/>
  <c r="F48" i="16" l="1"/>
  <c r="F53" i="17"/>
  <c r="O48" i="13"/>
  <c r="C58" i="19"/>
  <c r="E58" i="19" s="1"/>
  <c r="F58" i="19" s="1"/>
  <c r="H53" i="15"/>
  <c r="O53" i="15" l="1"/>
  <c r="H48" i="16"/>
  <c r="I58" i="19"/>
  <c r="K58" i="19" s="1"/>
  <c r="L58" i="19" s="1"/>
  <c r="H53" i="17"/>
  <c r="F49" i="13"/>
  <c r="F54" i="15" l="1"/>
  <c r="H49" i="13"/>
  <c r="O53" i="17"/>
  <c r="O48" i="16"/>
  <c r="C59" i="19" l="1"/>
  <c r="E59" i="19" s="1"/>
  <c r="F59" i="19" s="1"/>
  <c r="H54" i="15"/>
  <c r="F54" i="17"/>
  <c r="F49" i="16"/>
  <c r="O49" i="13"/>
  <c r="F50" i="13" l="1"/>
  <c r="O54" i="15"/>
  <c r="H54" i="17"/>
  <c r="I59" i="19"/>
  <c r="K59" i="19" s="1"/>
  <c r="L59" i="19" s="1"/>
  <c r="H49" i="16"/>
  <c r="F55" i="15" l="1"/>
  <c r="H50" i="13"/>
  <c r="O54" i="17"/>
  <c r="O49" i="16"/>
  <c r="H55" i="15" l="1"/>
  <c r="C60" i="19"/>
  <c r="E60" i="19" s="1"/>
  <c r="F60" i="19" s="1"/>
  <c r="F55" i="17"/>
  <c r="F50" i="16"/>
  <c r="O50" i="13"/>
  <c r="O55" i="15" l="1"/>
  <c r="H50" i="16"/>
  <c r="I60" i="19"/>
  <c r="K60" i="19" s="1"/>
  <c r="L60" i="19" s="1"/>
  <c r="H55" i="17"/>
  <c r="F51" i="13"/>
  <c r="H51" i="13" l="1"/>
  <c r="O50" i="16"/>
  <c r="O55" i="17"/>
  <c r="F56" i="15"/>
  <c r="O51" i="13" l="1"/>
  <c r="F51" i="16"/>
  <c r="C61" i="19"/>
  <c r="E61" i="19" s="1"/>
  <c r="F61" i="19" s="1"/>
  <c r="H56" i="15"/>
  <c r="F56" i="17"/>
  <c r="H51" i="16" l="1"/>
  <c r="O56" i="15"/>
  <c r="H56" i="17"/>
  <c r="I61" i="19"/>
  <c r="K61" i="19" s="1"/>
  <c r="L61" i="19" s="1"/>
  <c r="F52" i="13"/>
  <c r="O56" i="17" l="1"/>
  <c r="H52" i="13"/>
  <c r="O51" i="16"/>
  <c r="F57" i="15"/>
  <c r="F57" i="17" l="1"/>
  <c r="F52" i="16"/>
  <c r="H57" i="15"/>
  <c r="C62" i="19"/>
  <c r="E62" i="19" s="1"/>
  <c r="F62" i="19" s="1"/>
  <c r="O52" i="13"/>
  <c r="H52" i="16" l="1"/>
  <c r="F53" i="13"/>
  <c r="O57" i="15"/>
  <c r="H57" i="17"/>
  <c r="I62" i="19"/>
  <c r="K62" i="19" s="1"/>
  <c r="L62" i="19" s="1"/>
  <c r="O52" i="16" l="1"/>
  <c r="F58" i="15"/>
  <c r="H53" i="13"/>
  <c r="O57" i="17"/>
  <c r="F58" i="17" l="1"/>
  <c r="H58" i="15"/>
  <c r="C63" i="19"/>
  <c r="E63" i="19" s="1"/>
  <c r="F63" i="19" s="1"/>
  <c r="O53" i="13"/>
  <c r="F53" i="16"/>
  <c r="O58" i="15" l="1"/>
  <c r="H53" i="16"/>
  <c r="F54" i="13"/>
  <c r="I63" i="19"/>
  <c r="K63" i="19" s="1"/>
  <c r="L63" i="19" s="1"/>
  <c r="H58" i="17"/>
  <c r="O53" i="16" l="1"/>
  <c r="H54" i="13"/>
  <c r="O58" i="17"/>
  <c r="F59" i="15"/>
  <c r="F59" i="17" l="1"/>
  <c r="C64" i="19"/>
  <c r="E64" i="19" s="1"/>
  <c r="F64" i="19" s="1"/>
  <c r="H59" i="15"/>
  <c r="O54" i="13"/>
  <c r="F54" i="16"/>
  <c r="O59" i="15" l="1"/>
  <c r="F55" i="13"/>
  <c r="H54" i="16"/>
  <c r="I64" i="19"/>
  <c r="K64" i="19" s="1"/>
  <c r="L64" i="19" s="1"/>
  <c r="H59" i="17"/>
  <c r="O54" i="16" l="1"/>
  <c r="O59" i="17"/>
  <c r="H55" i="13"/>
  <c r="F60" i="15"/>
  <c r="F60" i="17" l="1"/>
  <c r="O55" i="13"/>
  <c r="H60" i="15"/>
  <c r="C65" i="19"/>
  <c r="E65" i="19" s="1"/>
  <c r="F65" i="19" s="1"/>
  <c r="F55" i="16"/>
  <c r="H55" i="16" l="1"/>
  <c r="O60" i="15"/>
  <c r="F56" i="13"/>
  <c r="H60" i="17"/>
  <c r="I65" i="19"/>
  <c r="K65" i="19" s="1"/>
  <c r="L65" i="19" s="1"/>
  <c r="O60" i="17" l="1"/>
  <c r="O55" i="16"/>
  <c r="F61" i="15"/>
  <c r="H56" i="13"/>
  <c r="F61" i="17" l="1"/>
  <c r="H61" i="15"/>
  <c r="C66" i="19"/>
  <c r="E66" i="19" s="1"/>
  <c r="F66" i="19" s="1"/>
  <c r="O56" i="13"/>
  <c r="F56" i="16"/>
  <c r="F57" i="13" l="1"/>
  <c r="H56" i="16"/>
  <c r="H61" i="17"/>
  <c r="I66" i="19"/>
  <c r="K66" i="19" s="1"/>
  <c r="L66" i="19" s="1"/>
  <c r="O61" i="15"/>
  <c r="O56" i="16" l="1"/>
  <c r="H57" i="13"/>
  <c r="O61" i="17"/>
  <c r="F62" i="15"/>
  <c r="F57" i="16" l="1"/>
  <c r="C67" i="19"/>
  <c r="E67" i="19" s="1"/>
  <c r="F67" i="19" s="1"/>
  <c r="H62" i="15"/>
  <c r="F62" i="17"/>
  <c r="O57" i="13"/>
  <c r="F58" i="13" l="1"/>
  <c r="H57" i="16"/>
  <c r="O62" i="15"/>
  <c r="H62" i="17"/>
  <c r="I67" i="19"/>
  <c r="K67" i="19" s="1"/>
  <c r="L67" i="19" s="1"/>
  <c r="O62" i="17" l="1"/>
  <c r="O57" i="16"/>
  <c r="F63" i="15"/>
  <c r="H58" i="13"/>
  <c r="F63" i="17" l="1"/>
  <c r="F58" i="16"/>
  <c r="O58" i="13"/>
  <c r="C68" i="19"/>
  <c r="E68" i="19" s="1"/>
  <c r="F68" i="19" s="1"/>
  <c r="H63" i="15"/>
  <c r="H58" i="16" l="1"/>
  <c r="F59" i="13"/>
  <c r="O63" i="15"/>
  <c r="H63" i="17"/>
  <c r="I68" i="19"/>
  <c r="K68" i="19" s="1"/>
  <c r="L68" i="19" s="1"/>
  <c r="O58" i="16" l="1"/>
  <c r="O63" i="17"/>
  <c r="H59" i="13"/>
  <c r="F64" i="15"/>
  <c r="O59" i="13" l="1"/>
  <c r="C69" i="19"/>
  <c r="E69" i="19" s="1"/>
  <c r="F69" i="19" s="1"/>
  <c r="H64" i="15"/>
  <c r="F64" i="17"/>
  <c r="F59" i="16"/>
  <c r="F60" i="13" l="1"/>
  <c r="H64" i="17"/>
  <c r="I69" i="19"/>
  <c r="K69" i="19" s="1"/>
  <c r="L69" i="19" s="1"/>
  <c r="H59" i="16"/>
  <c r="O64" i="15"/>
  <c r="O64" i="17" l="1"/>
  <c r="O59" i="16"/>
  <c r="F65" i="15"/>
  <c r="H60" i="13"/>
  <c r="F60" i="16" l="1"/>
  <c r="F65" i="17"/>
  <c r="H65" i="15"/>
  <c r="C70" i="19"/>
  <c r="E70" i="19" s="1"/>
  <c r="F70" i="19" s="1"/>
  <c r="O60" i="13"/>
  <c r="H65" i="17" l="1"/>
  <c r="I70" i="19"/>
  <c r="K70" i="19" s="1"/>
  <c r="L70" i="19" s="1"/>
  <c r="O65" i="15"/>
  <c r="F61" i="13"/>
  <c r="H60" i="16"/>
  <c r="O65" i="17" l="1"/>
  <c r="O60" i="16"/>
  <c r="H61" i="13"/>
  <c r="F66" i="15"/>
  <c r="F66" i="17" l="1"/>
  <c r="C71" i="19"/>
  <c r="E71" i="19" s="1"/>
  <c r="F71" i="19" s="1"/>
  <c r="H66" i="15"/>
  <c r="O61" i="13"/>
  <c r="F61" i="16"/>
  <c r="H61" i="16" l="1"/>
  <c r="O66" i="15"/>
  <c r="F62" i="13"/>
  <c r="I71" i="19"/>
  <c r="K71" i="19" s="1"/>
  <c r="L71" i="19" s="1"/>
  <c r="H66" i="17"/>
  <c r="F67" i="15" l="1"/>
  <c r="O66" i="17"/>
  <c r="O61" i="16"/>
  <c r="H62" i="13"/>
  <c r="F62" i="16" l="1"/>
  <c r="O62" i="13"/>
  <c r="F67" i="17"/>
  <c r="C72" i="19"/>
  <c r="E72" i="19" s="1"/>
  <c r="F72" i="19" s="1"/>
  <c r="H67" i="15"/>
  <c r="H62" i="16" l="1"/>
  <c r="I72" i="19"/>
  <c r="K72" i="19" s="1"/>
  <c r="L72" i="19" s="1"/>
  <c r="H67" i="17"/>
  <c r="O67" i="15"/>
  <c r="F63" i="13"/>
  <c r="O62" i="16" l="1"/>
  <c r="F68" i="15"/>
  <c r="H63" i="13"/>
  <c r="O67" i="17"/>
  <c r="C73" i="19" l="1"/>
  <c r="E73" i="19" s="1"/>
  <c r="F73" i="19" s="1"/>
  <c r="H68" i="15"/>
  <c r="F68" i="17"/>
  <c r="O63" i="13"/>
  <c r="F63" i="16"/>
  <c r="H68" i="17" l="1"/>
  <c r="I73" i="19"/>
  <c r="K73" i="19" s="1"/>
  <c r="L73" i="19" s="1"/>
  <c r="O68" i="15"/>
  <c r="F64" i="13"/>
  <c r="H63" i="16"/>
  <c r="O63" i="16" l="1"/>
  <c r="F69" i="15"/>
  <c r="O68" i="17"/>
  <c r="H64" i="13"/>
  <c r="F69" i="17" l="1"/>
  <c r="O64" i="13"/>
  <c r="C74" i="19"/>
  <c r="E74" i="19" s="1"/>
  <c r="F74" i="19" s="1"/>
  <c r="H69" i="15"/>
  <c r="F64" i="16"/>
  <c r="F65" i="13" l="1"/>
  <c r="O69" i="15"/>
  <c r="H64" i="16"/>
  <c r="H69" i="17"/>
  <c r="I74" i="19"/>
  <c r="K74" i="19" s="1"/>
  <c r="L74" i="19" s="1"/>
  <c r="F70" i="15" l="1"/>
  <c r="O64" i="16"/>
  <c r="O69" i="17"/>
  <c r="H65" i="13"/>
  <c r="F70" i="17" l="1"/>
  <c r="F65" i="16"/>
  <c r="O65" i="13"/>
  <c r="H70" i="15"/>
  <c r="C75" i="19"/>
  <c r="E75" i="19" s="1"/>
  <c r="F75" i="19" s="1"/>
  <c r="O70" i="15" l="1"/>
  <c r="H65" i="16"/>
  <c r="F66" i="13"/>
  <c r="I75" i="19"/>
  <c r="K75" i="19" s="1"/>
  <c r="L75" i="19" s="1"/>
  <c r="H70" i="17"/>
  <c r="F71" i="15" l="1"/>
  <c r="O65" i="16"/>
  <c r="H66" i="13"/>
  <c r="O70" i="17"/>
  <c r="F66" i="16" l="1"/>
  <c r="C76" i="19"/>
  <c r="E76" i="19" s="1"/>
  <c r="F76" i="19" s="1"/>
  <c r="H71" i="15"/>
  <c r="F71" i="17"/>
  <c r="O66" i="13"/>
  <c r="O71" i="15" l="1"/>
  <c r="F67" i="13"/>
  <c r="I76" i="19"/>
  <c r="K76" i="19" s="1"/>
  <c r="L76" i="19" s="1"/>
  <c r="H71" i="17"/>
  <c r="H66" i="16"/>
  <c r="F72" i="15" l="1"/>
  <c r="H67" i="13"/>
  <c r="O71" i="17"/>
  <c r="O66" i="16"/>
  <c r="F72" i="17" l="1"/>
  <c r="O67" i="13"/>
  <c r="F67" i="16"/>
  <c r="C77" i="19"/>
  <c r="E77" i="19" s="1"/>
  <c r="F77" i="19" s="1"/>
  <c r="H72" i="15"/>
  <c r="H67" i="16" l="1"/>
  <c r="H72" i="17"/>
  <c r="I77" i="19"/>
  <c r="K77" i="19" s="1"/>
  <c r="L77" i="19" s="1"/>
  <c r="F68" i="13"/>
  <c r="O72" i="15"/>
  <c r="O67" i="16" l="1"/>
  <c r="O72" i="17"/>
  <c r="F73" i="15"/>
  <c r="H68" i="13"/>
  <c r="F68" i="16" l="1"/>
  <c r="C78" i="19"/>
  <c r="E78" i="19" s="1"/>
  <c r="F78" i="19" s="1"/>
  <c r="H73" i="15"/>
  <c r="O68" i="13"/>
  <c r="F73" i="17"/>
  <c r="F69" i="13" l="1"/>
  <c r="O73" i="15"/>
  <c r="H73" i="17"/>
  <c r="I78" i="19"/>
  <c r="K78" i="19" s="1"/>
  <c r="L78" i="19" s="1"/>
  <c r="H68" i="16"/>
  <c r="O68" i="16" l="1"/>
  <c r="H69" i="13"/>
  <c r="O73" i="17"/>
  <c r="F74" i="15"/>
  <c r="O69" i="13" l="1"/>
  <c r="C79" i="19"/>
  <c r="E79" i="19" s="1"/>
  <c r="F79" i="19" s="1"/>
  <c r="H74" i="15"/>
  <c r="F74" i="17"/>
  <c r="F69" i="16"/>
  <c r="O74" i="15" l="1"/>
  <c r="H69" i="16"/>
  <c r="F70" i="13"/>
  <c r="H74" i="17"/>
  <c r="I79" i="19"/>
  <c r="K79" i="19" s="1"/>
  <c r="L79" i="19" s="1"/>
  <c r="O69" i="16" l="1"/>
  <c r="H70" i="13"/>
  <c r="O74" i="17"/>
  <c r="F75" i="15"/>
  <c r="F70" i="16" l="1"/>
  <c r="C80" i="19"/>
  <c r="E80" i="19" s="1"/>
  <c r="F80" i="19" s="1"/>
  <c r="H75" i="15"/>
  <c r="F75" i="17"/>
  <c r="O70" i="13"/>
  <c r="O75" i="15" l="1"/>
  <c r="H75" i="17"/>
  <c r="I80" i="19"/>
  <c r="K80" i="19" s="1"/>
  <c r="L80" i="19" s="1"/>
  <c r="F71" i="13"/>
  <c r="H70" i="16"/>
  <c r="F76" i="15" l="1"/>
  <c r="H71" i="13"/>
  <c r="O70" i="16"/>
  <c r="O75" i="17"/>
  <c r="F71" i="16" l="1"/>
  <c r="F76" i="17"/>
  <c r="O71" i="13"/>
  <c r="C81" i="19"/>
  <c r="E81" i="19" s="1"/>
  <c r="F81" i="19" s="1"/>
  <c r="H76" i="15"/>
  <c r="H76" i="17" l="1"/>
  <c r="I81" i="19"/>
  <c r="K81" i="19" s="1"/>
  <c r="L81" i="19" s="1"/>
  <c r="F72" i="13"/>
  <c r="O76" i="15"/>
  <c r="H71" i="16"/>
  <c r="O71" i="16" l="1"/>
  <c r="O76" i="17"/>
  <c r="F77" i="15"/>
  <c r="H72" i="13"/>
  <c r="F77" i="17" l="1"/>
  <c r="F72" i="16"/>
  <c r="C82" i="19"/>
  <c r="E82" i="19" s="1"/>
  <c r="F82" i="19" s="1"/>
  <c r="H77" i="15"/>
  <c r="O72" i="13"/>
  <c r="O77" i="15" l="1"/>
  <c r="H72" i="16"/>
  <c r="F73" i="13"/>
  <c r="I82" i="19"/>
  <c r="K82" i="19" s="1"/>
  <c r="L82" i="19" s="1"/>
  <c r="H77" i="17"/>
  <c r="O72" i="16" l="1"/>
  <c r="F78" i="15"/>
  <c r="H73" i="13"/>
  <c r="O77" i="17"/>
  <c r="C83" i="19" l="1"/>
  <c r="E83" i="19" s="1"/>
  <c r="F83" i="19" s="1"/>
  <c r="H78" i="15"/>
  <c r="O73" i="13"/>
  <c r="F78" i="17"/>
  <c r="F73" i="16"/>
  <c r="O78" i="15" l="1"/>
  <c r="H78" i="17"/>
  <c r="I83" i="19"/>
  <c r="K83" i="19" s="1"/>
  <c r="L83" i="19" s="1"/>
  <c r="H73" i="16"/>
  <c r="F74" i="13"/>
  <c r="O78" i="17" l="1"/>
  <c r="O73" i="16"/>
  <c r="H74" i="13"/>
  <c r="O74" i="13" l="1"/>
  <c r="F74" i="16"/>
  <c r="H74" i="16" l="1"/>
  <c r="F75" i="13"/>
  <c r="H75" i="13" l="1"/>
  <c r="O74" i="16"/>
  <c r="O75" i="13" l="1"/>
  <c r="F75" i="16"/>
  <c r="F76" i="13" l="1"/>
  <c r="H75" i="16"/>
  <c r="H76" i="13" l="1"/>
  <c r="O75" i="16"/>
  <c r="O76" i="13" l="1"/>
  <c r="F76" i="16"/>
  <c r="F77" i="13" l="1"/>
  <c r="H76" i="16"/>
  <c r="H77" i="13" l="1"/>
  <c r="O76" i="16"/>
  <c r="O77" i="13" l="1"/>
  <c r="F77" i="16"/>
  <c r="F78" i="13" l="1"/>
  <c r="H77" i="16"/>
  <c r="O78" i="13" l="1"/>
  <c r="O77" i="16"/>
  <c r="H78" i="13"/>
  <c r="F78" i="16" l="1"/>
  <c r="H78" i="16" l="1"/>
  <c r="O78" i="16" l="1"/>
  <c r="H38" i="11" l="1"/>
  <c r="H27" i="11" l="1"/>
  <c r="H29" i="11"/>
  <c r="H30" i="11"/>
  <c r="H26" i="11"/>
  <c r="H35" i="11"/>
  <c r="H34" i="11"/>
  <c r="H28" i="11"/>
  <c r="H31" i="11"/>
  <c r="H33" i="11"/>
  <c r="H32" i="11"/>
  <c r="H36" i="11"/>
  <c r="H37" i="11"/>
  <c r="J26" i="11" l="1"/>
  <c r="D53" i="8" l="1"/>
  <c r="A53" i="8"/>
  <c r="D47" i="8"/>
  <c r="D46" i="8" l="1"/>
  <c r="J35" i="11" l="1"/>
  <c r="D13" i="8"/>
  <c r="J27" i="11" l="1"/>
  <c r="J33" i="11"/>
  <c r="J37" i="11"/>
  <c r="J32" i="11"/>
  <c r="J31" i="11"/>
  <c r="J29" i="11"/>
  <c r="J28" i="11"/>
  <c r="J36" i="11"/>
  <c r="J30" i="11"/>
  <c r="J34" i="11"/>
  <c r="J38" i="11"/>
</calcChain>
</file>

<file path=xl/sharedStrings.xml><?xml version="1.0" encoding="utf-8"?>
<sst xmlns="http://schemas.openxmlformats.org/spreadsheetml/2006/main" count="263" uniqueCount="157">
  <si>
    <t>5 – PROVISÕES MATEMÁTICAS, EQUILÍBRIO FINANCEIRO e ATUARIAL</t>
  </si>
  <si>
    <t>E PLANO  DE  CUSTEIO</t>
  </si>
  <si>
    <t>5.1. RESERVAS MATEMÁTICAS E COMPENSAÇÃO PREVIDENCIÁRIA</t>
  </si>
  <si>
    <t>PLANO</t>
  </si>
  <si>
    <t>Resultado Equilíbrio Atuarial</t>
  </si>
  <si>
    <t>EQUILÍBRIO</t>
  </si>
  <si>
    <t>VIGENTE</t>
  </si>
  <si>
    <t>Ativos  (Receitas)</t>
  </si>
  <si>
    <r>
      <t xml:space="preserve">Valores </t>
    </r>
    <r>
      <rPr>
        <b/>
        <sz val="9"/>
        <color theme="1"/>
        <rFont val="Calibri"/>
        <family val="2"/>
        <scheme val="minor"/>
      </rPr>
      <t>(R$)</t>
    </r>
  </si>
  <si>
    <r>
      <t xml:space="preserve">Total RECEITA </t>
    </r>
    <r>
      <rPr>
        <b/>
        <sz val="9"/>
        <rFont val="Calibri"/>
        <family val="2"/>
      </rPr>
      <t>(1)</t>
    </r>
  </si>
  <si>
    <t>Aplicações em Segmento de Renda Fixa e Renda Variável</t>
  </si>
  <si>
    <t>Outras Aplicações e Demais Bens, Direitos e Ativos</t>
  </si>
  <si>
    <t>Créditos a Receber</t>
  </si>
  <si>
    <t>Reservas Matemáticas   (Despesas)</t>
  </si>
  <si>
    <r>
      <t xml:space="preserve">Total DESPESA </t>
    </r>
    <r>
      <rPr>
        <b/>
        <sz val="9"/>
        <rFont val="Calibri"/>
        <family val="2"/>
      </rPr>
      <t>(2)</t>
    </r>
  </si>
  <si>
    <t>Reservas Matemáticas de Benefícios Concedidos</t>
  </si>
  <si>
    <r>
      <t xml:space="preserve">VABF - </t>
    </r>
    <r>
      <rPr>
        <b/>
        <sz val="9"/>
        <rFont val="Calibri"/>
        <family val="2"/>
      </rPr>
      <t>Valor Atual dos Benefícios Futuros</t>
    </r>
  </si>
  <si>
    <r>
      <t xml:space="preserve">VACF - </t>
    </r>
    <r>
      <rPr>
        <b/>
        <sz val="9"/>
        <rFont val="Calibri"/>
        <family val="2"/>
      </rPr>
      <t>Valor Atual das Contribuições Futuras</t>
    </r>
  </si>
  <si>
    <t>Reservas Matemáticas de Benefícios a Conceder</t>
  </si>
  <si>
    <t>Compensação Previdenciária</t>
  </si>
  <si>
    <r>
      <t xml:space="preserve">Total RECEITA com Compensação </t>
    </r>
    <r>
      <rPr>
        <b/>
        <sz val="9"/>
        <rFont val="Calibri"/>
        <family val="2"/>
      </rPr>
      <t>(3)</t>
    </r>
  </si>
  <si>
    <t>A Receber</t>
  </si>
  <si>
    <t>A pagar</t>
  </si>
  <si>
    <t>Situação Atuarial considerando a Compensação</t>
  </si>
  <si>
    <r>
      <t xml:space="preserve">DÉFICIT ATUARIAL </t>
    </r>
    <r>
      <rPr>
        <b/>
        <sz val="9"/>
        <rFont val="Calibri"/>
        <family val="2"/>
      </rPr>
      <t>( 1 + 2 + 3 )</t>
    </r>
  </si>
  <si>
    <t>5.2. ALÍQUOTAS DE EQUILÍBRIO FINANCEIRO E ATUARIAL</t>
  </si>
  <si>
    <t>Alíquotas Puras de Equilíbrio Financeiro e Atuarial</t>
  </si>
  <si>
    <t>FOLHA SALARIAL MENSAL</t>
  </si>
  <si>
    <t>Benefícios</t>
  </si>
  <si>
    <t>VALOR MENSAL</t>
  </si>
  <si>
    <t>ALÍQUOTA MENSAL</t>
  </si>
  <si>
    <r>
      <t>Aposentadorias Programadas</t>
    </r>
    <r>
      <rPr>
        <i/>
        <sz val="10"/>
        <rFont val="Calibri"/>
        <family val="2"/>
      </rPr>
      <t xml:space="preserve">    (ATC, AID e COM)</t>
    </r>
  </si>
  <si>
    <t>Aposentadorias por Invalidez</t>
  </si>
  <si>
    <t>Pensão por Morte de Servidor Ativo</t>
  </si>
  <si>
    <r>
      <t xml:space="preserve">Pensão por Morte de Aposentado  </t>
    </r>
    <r>
      <rPr>
        <i/>
        <sz val="10"/>
        <rFont val="Calibri"/>
        <family val="2"/>
      </rPr>
      <t>(ATC, AID e COM)</t>
    </r>
  </si>
  <si>
    <t>Pensão por Morte de Aposentado por Invalidez</t>
  </si>
  <si>
    <t>Auxílio Doença</t>
  </si>
  <si>
    <t>Auxílio Reclusão</t>
  </si>
  <si>
    <t>Salário Maternidade</t>
  </si>
  <si>
    <t>Salário Família</t>
  </si>
  <si>
    <t>CUSTO NORMAL</t>
  </si>
  <si>
    <t>Regime Financeiro</t>
  </si>
  <si>
    <t>Regime de Capitalização</t>
  </si>
  <si>
    <t>Regime de Capital de Cobertura</t>
  </si>
  <si>
    <t>Regime de Repartição Simples</t>
  </si>
  <si>
    <t>PERIOD</t>
  </si>
  <si>
    <t>ANO</t>
  </si>
  <si>
    <t>SALDO DEVEDOR</t>
  </si>
  <si>
    <t>AMORTIZAÇÃO</t>
  </si>
  <si>
    <t>JUROS</t>
  </si>
  <si>
    <t>C.S. *</t>
  </si>
  <si>
    <t>FOLHA SALARIAL</t>
  </si>
  <si>
    <t>* Custo Suplementar</t>
  </si>
  <si>
    <t xml:space="preserve">               5.2.2.1. CENÁRIO 1 - Sem aplicação de LDA e prazo 35 anos</t>
  </si>
  <si>
    <t>CENÁRIO 1 - SEM LDA</t>
  </si>
  <si>
    <t>Prazo de Equacionamento do Déficit Atuarial</t>
  </si>
  <si>
    <t>Déficit Atuarial</t>
  </si>
  <si>
    <t>Limite do Déficit Atuarial - LDA</t>
  </si>
  <si>
    <t>Déficit Atuarial a ser Amortizado</t>
  </si>
  <si>
    <t>Tabela de Financiamento do Déficit Atuarial - CENÁRIO 1</t>
  </si>
  <si>
    <t>PRESTAÇÃO
Custo Suplementar</t>
  </si>
  <si>
    <t>Plano de Custeio</t>
  </si>
  <si>
    <t>Data Focal</t>
  </si>
  <si>
    <t>RESULTADO ATUARIAL</t>
  </si>
  <si>
    <t>5.7. PROVISÕES MATEMÁTICAS PREVIDENCIÁRIAS - VIGENTE</t>
  </si>
  <si>
    <t>Vigente</t>
  </si>
  <si>
    <t>5.9. EVOLUÇÃO DAS PROVISÕES MATEMÁTICAS PREVIDENCIÁRIAS</t>
  </si>
  <si>
    <t>Mês</t>
  </si>
  <si>
    <t>2.2.7.2.1.03.00</t>
  </si>
  <si>
    <t>2.2.7.2.1.03.01</t>
  </si>
  <si>
    <t>2.2.7.2.1.03.02</t>
  </si>
  <si>
    <t>2.2.7.2.1.03.03</t>
  </si>
  <si>
    <t>2.2.7.2.1.03.04</t>
  </si>
  <si>
    <t>2.2.7.2.1.03.05</t>
  </si>
  <si>
    <t>2.2.7.2.1.03.06</t>
  </si>
  <si>
    <t>PMBC</t>
  </si>
  <si>
    <t>VABF – Concedidos</t>
  </si>
  <si>
    <t>VACF – Ente Público</t>
  </si>
  <si>
    <t>VACF – Serv. Inativo</t>
  </si>
  <si>
    <t>VACF – Pensionista</t>
  </si>
  <si>
    <t>Parcelamento de Débitos</t>
  </si>
  <si>
    <t>2.2.7.2.1.04.00</t>
  </si>
  <si>
    <t>2.2.7.2.1.04.01</t>
  </si>
  <si>
    <t>2.2.7.2.1.04.02</t>
  </si>
  <si>
    <t>2.2.7.2.1.04.03</t>
  </si>
  <si>
    <t>2.2.7.2.1.04.04</t>
  </si>
  <si>
    <t>2.2.7.2.1.04.05</t>
  </si>
  <si>
    <t>2.2.7.2.1.05.00</t>
  </si>
  <si>
    <t>PROVISÕES MATEMÁTICAS PREVIDENCIÁRIAS</t>
  </si>
  <si>
    <t>PROVISÕES MATEMÁTICAS PREVIDENCIÁRIAS, AMORTIZADAS PELO PLANO DE AMORTIZAÇÃO</t>
  </si>
  <si>
    <t>PMBAC</t>
  </si>
  <si>
    <t>VABF –  A Conceder</t>
  </si>
  <si>
    <t>VACF – Servidores Ativos</t>
  </si>
  <si>
    <t>Plano de Amortização</t>
  </si>
  <si>
    <r>
      <t>Plano Previdenciário / Capitalizado - Benefícios Concedidos</t>
    </r>
    <r>
      <rPr>
        <b/>
        <sz val="12"/>
        <rFont val="Calibri"/>
        <family val="2"/>
      </rPr>
      <t xml:space="preserve">   (Plano de Custeio Vigente)</t>
    </r>
  </si>
  <si>
    <r>
      <t>Plano Previdenciário / Capitalizado - Benefícios a Conceder</t>
    </r>
    <r>
      <rPr>
        <b/>
        <sz val="12"/>
        <rFont val="Calibri"/>
        <family val="2"/>
      </rPr>
      <t xml:space="preserve">   </t>
    </r>
    <r>
      <rPr>
        <b/>
        <sz val="11"/>
        <rFont val="Calibri"/>
        <family val="2"/>
      </rPr>
      <t>(Plano de Custeio Vigente)</t>
    </r>
  </si>
  <si>
    <t>RECEITAS PROJETADAS DE EQUILÍBRIO  (Geração Atual)</t>
  </si>
  <si>
    <t>DESPESAS PROJETADAS DE EQUILÍBRIO  (Geração Atual)</t>
  </si>
  <si>
    <t>Ano</t>
  </si>
  <si>
    <t>Total Serv. Ativos</t>
  </si>
  <si>
    <t>Contribuição Servidores (R$)</t>
  </si>
  <si>
    <t>Contribuição Patronal (R$)</t>
  </si>
  <si>
    <t>Contribuição Custo Suplementar</t>
  </si>
  <si>
    <t>Compensação, Créditos e Parcelamentos</t>
  </si>
  <si>
    <t>TOTAL RECEITA</t>
  </si>
  <si>
    <t>Total Inativos e Pensionistas</t>
  </si>
  <si>
    <t>Despesa Inativos</t>
  </si>
  <si>
    <t>Despesa Pensionistas</t>
  </si>
  <si>
    <t>Despesa Auxílios e Salários</t>
  </si>
  <si>
    <t>DESPESAS ADM.</t>
  </si>
  <si>
    <t>TOTAL DESPESA</t>
  </si>
  <si>
    <t>PATRIMÔNIO</t>
  </si>
  <si>
    <t>RECEITAS PROJETADAS VIGENTES  (Geração Atual)</t>
  </si>
  <si>
    <t>DESPESAS PROJETADAS VIGENTES  (Geração Atual)</t>
  </si>
  <si>
    <t>RECEITAS PROJETADAS EQUILÍBRIO  (Geração Atual + Geração Futura)</t>
  </si>
  <si>
    <t>DESPESAS PROJETADAS  EQUILÍBRIO (Geração Atual + Geração Futura)</t>
  </si>
  <si>
    <t>RECEITAS PROJETADAS VIGENTES  (Geração Atual + Geração Futura)</t>
  </si>
  <si>
    <t>DESPESAS PROJETADAS VIGENTES (Geração Atual + Geração Futura)</t>
  </si>
  <si>
    <t>EXERCÍCIO</t>
  </si>
  <si>
    <t>RECEITAS PREVIDENCIARIAS</t>
  </si>
  <si>
    <t>DESPESAS PREVIDENCIÁRIAS</t>
  </si>
  <si>
    <t>RESULTADO PREVIDENCIÁRIO</t>
  </si>
  <si>
    <t>SALDO FINANCEIRO DO EXERCÍCIO</t>
  </si>
  <si>
    <t>Valor (a)</t>
  </si>
  <si>
    <t>Valor (b)</t>
  </si>
  <si>
    <t>Valor (c) = ( a - b )</t>
  </si>
  <si>
    <t>Valor (d) = Saldo Financeiro do exercício anterior + (c)</t>
  </si>
  <si>
    <t>PLANO PREVIDENCIÁRIO - GERAÇÃO ATUAL - (Plano de Custeio Vigente)</t>
  </si>
  <si>
    <t>PLANO PREVIDENCIÁRIO - GERAÇÃO ATUAL e FUTURA - (Plano de Custeio Vigente)</t>
  </si>
  <si>
    <t>RREO</t>
  </si>
  <si>
    <t>ANEXO EXTRA 13 – EQUILÍBRIO FINANCEIRO PLANO DE CUSTEIO VIGENTE x EQUILÍBRIO</t>
  </si>
  <si>
    <t>Equilíbrio Financeiro do exercício   -   Plano de Custeio de Equilíbrio *</t>
  </si>
  <si>
    <t>RECEITAS</t>
  </si>
  <si>
    <t>Valor Mensal (R$)</t>
  </si>
  <si>
    <t>Valor Anual (R$)</t>
  </si>
  <si>
    <t>% RECOLHIDA SOBRE A FOLHA REMUNERAÇÃO</t>
  </si>
  <si>
    <r>
      <t>Contribuição - Servidor Ativo</t>
    </r>
    <r>
      <rPr>
        <b/>
        <sz val="9"/>
        <color rgb="FFFF0000"/>
        <rFont val="Calibri"/>
        <family val="2"/>
      </rPr>
      <t xml:space="preserve"> (1)</t>
    </r>
  </si>
  <si>
    <r>
      <t>Contribuição - Aposentado</t>
    </r>
    <r>
      <rPr>
        <b/>
        <sz val="9"/>
        <color rgb="FFFF0000"/>
        <rFont val="Calibri"/>
        <family val="2"/>
      </rPr>
      <t xml:space="preserve"> (2)</t>
    </r>
  </si>
  <si>
    <r>
      <t>Contribuição - Pensionista</t>
    </r>
    <r>
      <rPr>
        <b/>
        <sz val="9"/>
        <color rgb="FFFF0000"/>
        <rFont val="Calibri"/>
        <family val="2"/>
      </rPr>
      <t xml:space="preserve"> (2)</t>
    </r>
  </si>
  <si>
    <r>
      <t>Contribuição - Ente Público</t>
    </r>
    <r>
      <rPr>
        <b/>
        <sz val="9"/>
        <color rgb="FFFF0000"/>
        <rFont val="Calibri"/>
        <family val="2"/>
      </rPr>
      <t xml:space="preserve"> (1)</t>
    </r>
  </si>
  <si>
    <r>
      <t>Financiamento do Déficit Atuarial</t>
    </r>
    <r>
      <rPr>
        <b/>
        <sz val="9"/>
        <color rgb="FFFF0000"/>
        <rFont val="Calibri"/>
        <family val="2"/>
      </rPr>
      <t xml:space="preserve"> (1)</t>
    </r>
  </si>
  <si>
    <t>Total</t>
  </si>
  <si>
    <r>
      <rPr>
        <b/>
        <sz val="9"/>
        <color rgb="FFFF0000"/>
        <rFont val="Calibri"/>
        <family val="2"/>
        <scheme val="minor"/>
      </rPr>
      <t>(1)</t>
    </r>
    <r>
      <rPr>
        <b/>
        <sz val="10"/>
        <color theme="1"/>
        <rFont val="Calibri"/>
        <family val="2"/>
        <scheme val="minor"/>
      </rPr>
      <t xml:space="preserve"> Sobre a Folha de Remuneração de Contribuição dos Servidores Ativos.</t>
    </r>
  </si>
  <si>
    <t>DESPESAS</t>
  </si>
  <si>
    <t>% CONSUMIDA SOBRE A FOLHA REMUNERAÇÃO</t>
  </si>
  <si>
    <t>Folha de Aposentadoria</t>
  </si>
  <si>
    <t>Folha de Pensionistas</t>
  </si>
  <si>
    <r>
      <t>Folha de Benefícios Iminente</t>
    </r>
    <r>
      <rPr>
        <b/>
        <sz val="9"/>
        <color rgb="FFFF0000"/>
        <rFont val="Calibri"/>
        <family val="2"/>
      </rPr>
      <t xml:space="preserve"> (3)</t>
    </r>
  </si>
  <si>
    <r>
      <t>Orçamento Despesa Administrativa</t>
    </r>
    <r>
      <rPr>
        <b/>
        <sz val="9"/>
        <color rgb="FFFF0000"/>
        <rFont val="Calibri"/>
        <family val="2"/>
      </rPr>
      <t xml:space="preserve"> (4)</t>
    </r>
  </si>
  <si>
    <r>
      <rPr>
        <b/>
        <sz val="9"/>
        <color rgb="FFFF0000"/>
        <rFont val="Calibri"/>
        <family val="2"/>
        <scheme val="minor"/>
      </rPr>
      <t>(3)</t>
    </r>
    <r>
      <rPr>
        <b/>
        <sz val="10"/>
        <color theme="1"/>
        <rFont val="Calibri"/>
        <family val="2"/>
        <scheme val="minor"/>
      </rPr>
      <t xml:space="preserve"> Servidores Ativos que terão o direito de requerer a aposentadoria neste exercício.</t>
    </r>
  </si>
  <si>
    <r>
      <rPr>
        <b/>
        <sz val="9"/>
        <color rgb="FFFF0000"/>
        <rFont val="Calibri"/>
        <family val="2"/>
        <scheme val="minor"/>
      </rPr>
      <t>(4)</t>
    </r>
    <r>
      <rPr>
        <b/>
        <sz val="10"/>
        <color theme="1"/>
        <rFont val="Calibri"/>
        <family val="2"/>
        <scheme val="minor"/>
      </rPr>
      <t xml:space="preserve"> O valor informado é referente ao Orçamento da Despesa Administrativa.  Este valor sobre a Folha de Remuneração de Contribuição dos Servidores Ativos, gera uma alíquota superior a 2,00%.</t>
    </r>
  </si>
  <si>
    <t>SALDO FINANCEIRO</t>
  </si>
  <si>
    <t>%</t>
  </si>
  <si>
    <t>*Estimativa de Fluxo Financeiro, posicionado no último dia útil deste exercício.</t>
  </si>
  <si>
    <t>Equilíbrio Financeiro do exercício   -   Plano de Custeio Vigente *</t>
  </si>
  <si>
    <r>
      <t>Folha de Benefícios iminente</t>
    </r>
    <r>
      <rPr>
        <b/>
        <sz val="9"/>
        <color rgb="FFFF0000"/>
        <rFont val="Calibri"/>
        <family val="2"/>
      </rPr>
      <t xml:space="preserve"> (3)</t>
    </r>
  </si>
  <si>
    <r>
      <rPr>
        <b/>
        <sz val="9"/>
        <color rgb="FFFF0000"/>
        <rFont val="Calibri"/>
        <family val="2"/>
        <scheme val="minor"/>
      </rPr>
      <t>(2)</t>
    </r>
    <r>
      <rPr>
        <b/>
        <sz val="10"/>
        <color theme="1"/>
        <rFont val="Calibri"/>
        <family val="2"/>
        <scheme val="minor"/>
      </rPr>
      <t xml:space="preserve"> Alíquota cobrada somente sobre os proventos, cujos valores ultrapassam o Teto.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</si>
</sst>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_);_(* \(#,##0.00\);_(* &quot;-&quot;???????_);_(@_)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i/>
      <sz val="10"/>
      <name val="Calibri"/>
      <family val="2"/>
    </font>
    <font>
      <b/>
      <sz val="13"/>
      <color theme="1"/>
      <name val="Calibri"/>
      <family val="2"/>
      <scheme val="minor"/>
    </font>
    <font>
      <sz val="12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7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9"/>
      <color indexed="17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Calibri"/>
      <family val="2"/>
    </font>
    <font>
      <b/>
      <sz val="12"/>
      <color theme="0"/>
      <name val="Calibri"/>
      <family val="2"/>
    </font>
    <font>
      <b/>
      <sz val="8.5"/>
      <name val="Calibri"/>
      <family val="2"/>
    </font>
    <font>
      <sz val="8.5"/>
      <name val="Calibri"/>
      <family val="2"/>
    </font>
    <font>
      <b/>
      <sz val="18"/>
      <name val="Calibri"/>
      <family val="2"/>
    </font>
    <font>
      <b/>
      <sz val="11"/>
      <color theme="0"/>
      <name val="Calibri"/>
      <family val="2"/>
      <scheme val="minor"/>
    </font>
    <font>
      <b/>
      <sz val="9"/>
      <color rgb="FFFF0000"/>
      <name val="Calibri"/>
      <family val="2"/>
    </font>
    <font>
      <b/>
      <sz val="8"/>
      <color theme="0"/>
      <name val="Calibri"/>
      <family val="2"/>
      <scheme val="minor"/>
    </font>
    <font>
      <b/>
      <sz val="16"/>
      <name val="Calibri"/>
      <family val="2"/>
    </font>
    <font>
      <b/>
      <sz val="9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D99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0" fontId="26" fillId="0" borderId="0"/>
    <xf numFmtId="0" fontId="30" fillId="0" borderId="0"/>
    <xf numFmtId="0" fontId="26" fillId="0" borderId="0"/>
    <xf numFmtId="164" fontId="30" fillId="0" borderId="0" applyFont="0" applyFill="0" applyBorder="0" applyAlignment="0" applyProtection="0"/>
  </cellStyleXfs>
  <cellXfs count="28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164" fontId="4" fillId="0" borderId="5" xfId="1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164" fontId="12" fillId="0" borderId="5" xfId="1" applyNumberFormat="1" applyFont="1" applyBorder="1" applyAlignment="1">
      <alignment horizontal="center" vertical="center"/>
    </xf>
    <xf numFmtId="164" fontId="14" fillId="0" borderId="5" xfId="1" applyNumberFormat="1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164" fontId="16" fillId="0" borderId="5" xfId="1" applyNumberFormat="1" applyFont="1" applyBorder="1" applyAlignment="1">
      <alignment horizontal="center" vertical="center"/>
    </xf>
    <xf numFmtId="164" fontId="17" fillId="0" borderId="5" xfId="1" applyNumberFormat="1" applyFont="1" applyBorder="1" applyAlignment="1">
      <alignment horizontal="center" vertical="center"/>
    </xf>
    <xf numFmtId="164" fontId="18" fillId="0" borderId="5" xfId="1" applyNumberFormat="1" applyFont="1" applyBorder="1" applyAlignment="1">
      <alignment horizontal="center" vertical="center"/>
    </xf>
    <xf numFmtId="0" fontId="0" fillId="0" borderId="9" xfId="0" applyBorder="1"/>
    <xf numFmtId="0" fontId="7" fillId="0" borderId="0" xfId="0" applyFont="1" applyAlignment="1">
      <alignment horizontal="center"/>
    </xf>
    <xf numFmtId="0" fontId="15" fillId="5" borderId="13" xfId="0" applyFont="1" applyFill="1" applyBorder="1"/>
    <xf numFmtId="164" fontId="15" fillId="0" borderId="13" xfId="0" applyNumberFormat="1" applyFont="1" applyBorder="1" applyAlignment="1">
      <alignment horizontal="center"/>
    </xf>
    <xf numFmtId="164" fontId="15" fillId="6" borderId="13" xfId="0" applyNumberFormat="1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1" fillId="0" borderId="5" xfId="0" applyFont="1" applyBorder="1" applyAlignment="1">
      <alignment vertical="center" wrapText="1"/>
    </xf>
    <xf numFmtId="43" fontId="5" fillId="0" borderId="5" xfId="1" applyFont="1" applyBorder="1" applyAlignment="1">
      <alignment horizontal="center" vertical="center"/>
    </xf>
    <xf numFmtId="10" fontId="4" fillId="0" borderId="5" xfId="2" applyNumberFormat="1" applyFont="1" applyBorder="1" applyAlignment="1">
      <alignment horizontal="center" vertical="center"/>
    </xf>
    <xf numFmtId="43" fontId="1" fillId="6" borderId="5" xfId="1" applyFont="1" applyFill="1" applyBorder="1" applyAlignment="1">
      <alignment horizontal="center" vertical="center"/>
    </xf>
    <xf numFmtId="10" fontId="2" fillId="6" borderId="5" xfId="2" applyNumberFormat="1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left" vertical="center"/>
    </xf>
    <xf numFmtId="43" fontId="5" fillId="7" borderId="5" xfId="1" applyFont="1" applyFill="1" applyBorder="1" applyAlignment="1">
      <alignment horizontal="center" vertical="center"/>
    </xf>
    <xf numFmtId="10" fontId="7" fillId="7" borderId="5" xfId="2" applyNumberFormat="1" applyFont="1" applyFill="1" applyBorder="1" applyAlignment="1">
      <alignment horizontal="center" vertical="center"/>
    </xf>
    <xf numFmtId="43" fontId="0" fillId="0" borderId="0" xfId="1" applyFont="1"/>
    <xf numFmtId="10" fontId="0" fillId="0" borderId="0" xfId="0" applyNumberFormat="1"/>
    <xf numFmtId="9" fontId="0" fillId="0" borderId="0" xfId="0" applyNumberFormat="1"/>
    <xf numFmtId="43" fontId="0" fillId="0" borderId="0" xfId="0" applyNumberFormat="1"/>
    <xf numFmtId="0" fontId="10" fillId="2" borderId="5" xfId="3" applyFont="1" applyFill="1" applyBorder="1" applyAlignment="1">
      <alignment horizontal="center" vertical="center"/>
    </xf>
    <xf numFmtId="164" fontId="23" fillId="0" borderId="5" xfId="1" applyNumberFormat="1" applyFont="1" applyBorder="1" applyAlignment="1">
      <alignment horizontal="center" vertical="center"/>
    </xf>
    <xf numFmtId="164" fontId="24" fillId="0" borderId="5" xfId="1" applyNumberFormat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justify" vertical="justify" wrapText="1"/>
    </xf>
    <xf numFmtId="0" fontId="19" fillId="2" borderId="12" xfId="3" applyFont="1" applyFill="1" applyBorder="1" applyAlignment="1">
      <alignment horizontal="left" vertical="center"/>
    </xf>
    <xf numFmtId="0" fontId="11" fillId="2" borderId="12" xfId="3" applyFont="1" applyFill="1" applyBorder="1" applyAlignment="1">
      <alignment horizontal="left" vertical="center"/>
    </xf>
    <xf numFmtId="0" fontId="10" fillId="2" borderId="12" xfId="3" applyFont="1" applyFill="1" applyBorder="1" applyAlignment="1">
      <alignment horizontal="left" vertical="center"/>
    </xf>
    <xf numFmtId="0" fontId="19" fillId="2" borderId="13" xfId="3" applyFont="1" applyFill="1" applyBorder="1" applyAlignment="1">
      <alignment horizontal="left" vertical="center"/>
    </xf>
    <xf numFmtId="0" fontId="11" fillId="2" borderId="8" xfId="3" applyFont="1" applyFill="1" applyBorder="1" applyAlignment="1">
      <alignment horizontal="left" vertical="center"/>
    </xf>
    <xf numFmtId="0" fontId="10" fillId="2" borderId="8" xfId="3" applyFont="1" applyFill="1" applyBorder="1" applyAlignment="1">
      <alignment horizontal="left" vertical="center"/>
    </xf>
    <xf numFmtId="0" fontId="10" fillId="2" borderId="9" xfId="3" applyFont="1" applyFill="1" applyBorder="1" applyAlignment="1">
      <alignment horizontal="left" vertical="center"/>
    </xf>
    <xf numFmtId="0" fontId="19" fillId="2" borderId="5" xfId="3" applyFont="1" applyFill="1" applyBorder="1" applyAlignment="1">
      <alignment horizontal="left" vertical="center"/>
    </xf>
    <xf numFmtId="0" fontId="11" fillId="2" borderId="13" xfId="3" applyFont="1" applyFill="1" applyBorder="1" applyAlignment="1">
      <alignment horizontal="left" vertical="center"/>
    </xf>
    <xf numFmtId="0" fontId="23" fillId="2" borderId="5" xfId="3" applyFont="1" applyFill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/>
    </xf>
    <xf numFmtId="164" fontId="10" fillId="0" borderId="5" xfId="1" applyNumberFormat="1" applyFont="1" applyBorder="1" applyAlignment="1">
      <alignment horizontal="center" vertical="center"/>
    </xf>
    <xf numFmtId="0" fontId="23" fillId="0" borderId="5" xfId="3" applyFont="1" applyBorder="1" applyAlignment="1">
      <alignment horizontal="center" vertical="center"/>
    </xf>
    <xf numFmtId="10" fontId="23" fillId="0" borderId="5" xfId="2" applyNumberFormat="1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26" fillId="0" borderId="0" xfId="4"/>
    <xf numFmtId="0" fontId="27" fillId="0" borderId="0" xfId="4" applyFont="1" applyAlignment="1">
      <alignment horizontal="right" vertical="center"/>
    </xf>
    <xf numFmtId="14" fontId="19" fillId="0" borderId="5" xfId="4" applyNumberFormat="1" applyFont="1" applyBorder="1" applyAlignment="1">
      <alignment horizontal="center" vertical="center"/>
    </xf>
    <xf numFmtId="0" fontId="28" fillId="0" borderId="12" xfId="4" applyFont="1" applyBorder="1" applyAlignment="1">
      <alignment horizontal="center" vertical="center"/>
    </xf>
    <xf numFmtId="0" fontId="29" fillId="0" borderId="16" xfId="4" applyFont="1" applyBorder="1" applyAlignment="1">
      <alignment vertical="center"/>
    </xf>
    <xf numFmtId="166" fontId="10" fillId="0" borderId="17" xfId="5" applyNumberFormat="1" applyFont="1" applyBorder="1" applyAlignment="1">
      <alignment horizontal="center" vertical="center"/>
    </xf>
    <xf numFmtId="166" fontId="10" fillId="0" borderId="18" xfId="5" applyNumberFormat="1" applyFont="1" applyBorder="1" applyAlignment="1">
      <alignment horizontal="center" vertical="center"/>
    </xf>
    <xf numFmtId="0" fontId="28" fillId="0" borderId="15" xfId="4" applyFont="1" applyBorder="1" applyAlignment="1">
      <alignment horizontal="center" vertical="center"/>
    </xf>
    <xf numFmtId="0" fontId="31" fillId="0" borderId="19" xfId="4" applyFont="1" applyBorder="1" applyAlignment="1">
      <alignment vertical="center"/>
    </xf>
    <xf numFmtId="166" fontId="24" fillId="0" borderId="20" xfId="5" applyNumberFormat="1" applyFont="1" applyBorder="1" applyAlignment="1">
      <alignment horizontal="center" vertical="center"/>
    </xf>
    <xf numFmtId="166" fontId="24" fillId="0" borderId="21" xfId="5" applyNumberFormat="1" applyFont="1" applyBorder="1" applyAlignment="1">
      <alignment horizontal="center" vertical="center"/>
    </xf>
    <xf numFmtId="0" fontId="28" fillId="0" borderId="14" xfId="4" applyFont="1" applyBorder="1" applyAlignment="1">
      <alignment horizontal="center" vertical="center"/>
    </xf>
    <xf numFmtId="0" fontId="31" fillId="0" borderId="22" xfId="4" applyFont="1" applyBorder="1" applyAlignment="1">
      <alignment vertical="center"/>
    </xf>
    <xf numFmtId="166" fontId="24" fillId="0" borderId="23" xfId="5" applyNumberFormat="1" applyFont="1" applyBorder="1" applyAlignment="1">
      <alignment horizontal="center" vertical="center"/>
    </xf>
    <xf numFmtId="166" fontId="24" fillId="0" borderId="24" xfId="5" applyNumberFormat="1" applyFont="1" applyBorder="1" applyAlignment="1">
      <alignment horizontal="center" vertical="center"/>
    </xf>
    <xf numFmtId="0" fontId="28" fillId="0" borderId="5" xfId="4" applyFont="1" applyBorder="1" applyAlignment="1">
      <alignment horizontal="center" vertical="center"/>
    </xf>
    <xf numFmtId="0" fontId="10" fillId="0" borderId="8" xfId="4" applyFont="1" applyBorder="1" applyAlignment="1">
      <alignment horizontal="left" vertical="center"/>
    </xf>
    <xf numFmtId="166" fontId="10" fillId="0" borderId="13" xfId="5" applyNumberFormat="1" applyFont="1" applyBorder="1" applyAlignment="1">
      <alignment horizontal="center" vertical="center"/>
    </xf>
    <xf numFmtId="166" fontId="10" fillId="0" borderId="5" xfId="5" applyNumberFormat="1" applyFont="1" applyBorder="1" applyAlignment="1">
      <alignment horizontal="center" vertical="center"/>
    </xf>
    <xf numFmtId="0" fontId="28" fillId="0" borderId="25" xfId="4" applyFont="1" applyBorder="1" applyAlignment="1">
      <alignment horizontal="center" vertical="center"/>
    </xf>
    <xf numFmtId="0" fontId="10" fillId="0" borderId="16" xfId="4" applyFont="1" applyBorder="1" applyAlignment="1">
      <alignment horizontal="left" vertical="center"/>
    </xf>
    <xf numFmtId="0" fontId="0" fillId="0" borderId="0" xfId="0" applyAlignment="1">
      <alignment vertical="center"/>
    </xf>
    <xf numFmtId="0" fontId="28" fillId="0" borderId="26" xfId="4" applyFont="1" applyBorder="1" applyAlignment="1">
      <alignment horizontal="center" vertical="center"/>
    </xf>
    <xf numFmtId="0" fontId="32" fillId="0" borderId="19" xfId="4" applyFont="1" applyBorder="1" applyAlignment="1">
      <alignment horizontal="left" vertical="center"/>
    </xf>
    <xf numFmtId="0" fontId="10" fillId="0" borderId="19" xfId="4" applyFont="1" applyBorder="1" applyAlignment="1">
      <alignment horizontal="left" vertical="center"/>
    </xf>
    <xf numFmtId="166" fontId="10" fillId="0" borderId="20" xfId="5" applyNumberFormat="1" applyFont="1" applyBorder="1" applyAlignment="1">
      <alignment horizontal="center" vertical="center"/>
    </xf>
    <xf numFmtId="166" fontId="10" fillId="0" borderId="21" xfId="5" applyNumberFormat="1" applyFont="1" applyBorder="1" applyAlignment="1">
      <alignment horizontal="center" vertical="center"/>
    </xf>
    <xf numFmtId="0" fontId="28" fillId="0" borderId="27" xfId="4" applyFont="1" applyBorder="1" applyAlignment="1">
      <alignment horizontal="center" vertical="center"/>
    </xf>
    <xf numFmtId="0" fontId="32" fillId="0" borderId="22" xfId="4" applyFont="1" applyBorder="1" applyAlignment="1">
      <alignment horizontal="left" vertical="center"/>
    </xf>
    <xf numFmtId="0" fontId="28" fillId="0" borderId="28" xfId="4" applyFont="1" applyBorder="1" applyAlignment="1">
      <alignment horizontal="center" vertical="center"/>
    </xf>
    <xf numFmtId="0" fontId="28" fillId="0" borderId="29" xfId="4" applyFont="1" applyBorder="1" applyAlignment="1">
      <alignment horizontal="center" vertical="center"/>
    </xf>
    <xf numFmtId="14" fontId="19" fillId="3" borderId="5" xfId="4" applyNumberFormat="1" applyFont="1" applyFill="1" applyBorder="1" applyAlignment="1">
      <alignment horizontal="center" vertical="center"/>
    </xf>
    <xf numFmtId="0" fontId="9" fillId="0" borderId="0" xfId="6" applyFont="1" applyAlignment="1">
      <alignment horizontal="center"/>
    </xf>
    <xf numFmtId="0" fontId="19" fillId="0" borderId="18" xfId="6" applyFont="1" applyBorder="1" applyAlignment="1">
      <alignment horizontal="center"/>
    </xf>
    <xf numFmtId="164" fontId="25" fillId="0" borderId="18" xfId="6" applyNumberFormat="1" applyFont="1" applyBorder="1" applyAlignment="1">
      <alignment horizontal="center" vertical="center"/>
    </xf>
    <xf numFmtId="0" fontId="19" fillId="0" borderId="21" xfId="6" applyFont="1" applyBorder="1" applyAlignment="1">
      <alignment horizontal="center"/>
    </xf>
    <xf numFmtId="164" fontId="25" fillId="0" borderId="21" xfId="6" applyNumberFormat="1" applyFont="1" applyBorder="1" applyAlignment="1">
      <alignment horizontal="center" vertical="center"/>
    </xf>
    <xf numFmtId="0" fontId="19" fillId="0" borderId="24" xfId="6" applyFont="1" applyBorder="1" applyAlignment="1">
      <alignment horizontal="center"/>
    </xf>
    <xf numFmtId="164" fontId="25" fillId="0" borderId="24" xfId="6" applyNumberFormat="1" applyFont="1" applyBorder="1" applyAlignment="1">
      <alignment horizontal="center" vertical="center"/>
    </xf>
    <xf numFmtId="164" fontId="9" fillId="0" borderId="0" xfId="6" applyNumberFormat="1" applyFont="1" applyAlignment="1">
      <alignment horizontal="center"/>
    </xf>
    <xf numFmtId="0" fontId="11" fillId="9" borderId="5" xfId="6" applyFont="1" applyFill="1" applyBorder="1" applyAlignment="1">
      <alignment horizontal="center" vertical="center"/>
    </xf>
    <xf numFmtId="0" fontId="25" fillId="9" borderId="5" xfId="6" applyFont="1" applyFill="1" applyBorder="1" applyAlignment="1">
      <alignment horizontal="center" vertical="center" wrapText="1"/>
    </xf>
    <xf numFmtId="164" fontId="11" fillId="9" borderId="5" xfId="6" applyNumberFormat="1" applyFont="1" applyFill="1" applyBorder="1" applyAlignment="1">
      <alignment horizontal="center" vertical="center"/>
    </xf>
    <xf numFmtId="164" fontId="25" fillId="9" borderId="5" xfId="6" applyNumberFormat="1" applyFont="1" applyFill="1" applyBorder="1" applyAlignment="1">
      <alignment horizontal="center" vertical="center" wrapText="1"/>
    </xf>
    <xf numFmtId="0" fontId="24" fillId="0" borderId="0" xfId="0" applyFont="1"/>
    <xf numFmtId="0" fontId="15" fillId="0" borderId="0" xfId="0" applyFont="1" applyAlignment="1">
      <alignment horizontal="center"/>
    </xf>
    <xf numFmtId="0" fontId="23" fillId="2" borderId="5" xfId="0" applyFont="1" applyFill="1" applyBorder="1" applyAlignment="1">
      <alignment horizontal="center" vertical="center" wrapText="1"/>
    </xf>
    <xf numFmtId="165" fontId="32" fillId="0" borderId="32" xfId="7" applyNumberFormat="1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 vertical="center" wrapText="1"/>
    </xf>
    <xf numFmtId="164" fontId="23" fillId="2" borderId="12" xfId="7" applyFont="1" applyFill="1" applyBorder="1" applyAlignment="1">
      <alignment horizontal="center" vertical="center" wrapText="1"/>
    </xf>
    <xf numFmtId="164" fontId="11" fillId="2" borderId="12" xfId="7" applyFont="1" applyFill="1" applyBorder="1" applyAlignment="1">
      <alignment horizontal="center" vertical="center" wrapText="1"/>
    </xf>
    <xf numFmtId="164" fontId="19" fillId="2" borderId="12" xfId="7" applyFont="1" applyFill="1" applyBorder="1" applyAlignment="1">
      <alignment horizontal="center" vertical="center" wrapText="1"/>
    </xf>
    <xf numFmtId="165" fontId="32" fillId="0" borderId="33" xfId="7" applyNumberFormat="1" applyFont="1" applyFill="1" applyBorder="1" applyAlignment="1">
      <alignment horizontal="center"/>
    </xf>
    <xf numFmtId="165" fontId="32" fillId="0" borderId="34" xfId="7" applyNumberFormat="1" applyFont="1" applyFill="1" applyBorder="1" applyAlignment="1">
      <alignment horizontal="center"/>
    </xf>
    <xf numFmtId="165" fontId="32" fillId="0" borderId="35" xfId="7" applyNumberFormat="1" applyFont="1" applyFill="1" applyBorder="1" applyAlignment="1">
      <alignment horizontal="center"/>
    </xf>
    <xf numFmtId="165" fontId="32" fillId="0" borderId="36" xfId="7" applyNumberFormat="1" applyFont="1" applyFill="1" applyBorder="1" applyAlignment="1">
      <alignment horizontal="center"/>
    </xf>
    <xf numFmtId="165" fontId="32" fillId="0" borderId="37" xfId="7" applyNumberFormat="1" applyFont="1" applyFill="1" applyBorder="1" applyAlignment="1">
      <alignment horizontal="center"/>
    </xf>
    <xf numFmtId="165" fontId="32" fillId="0" borderId="38" xfId="7" applyNumberFormat="1" applyFont="1" applyFill="1" applyBorder="1" applyAlignment="1">
      <alignment horizontal="center"/>
    </xf>
    <xf numFmtId="165" fontId="32" fillId="0" borderId="39" xfId="7" applyNumberFormat="1" applyFont="1" applyFill="1" applyBorder="1" applyAlignment="1">
      <alignment horizontal="center"/>
    </xf>
    <xf numFmtId="165" fontId="32" fillId="0" borderId="40" xfId="7" applyNumberFormat="1" applyFont="1" applyFill="1" applyBorder="1" applyAlignment="1">
      <alignment horizontal="center"/>
    </xf>
    <xf numFmtId="164" fontId="33" fillId="0" borderId="25" xfId="0" applyNumberFormat="1" applyFont="1" applyBorder="1" applyAlignment="1">
      <alignment horizontal="center"/>
    </xf>
    <xf numFmtId="164" fontId="33" fillId="0" borderId="26" xfId="0" applyNumberFormat="1" applyFont="1" applyBorder="1" applyAlignment="1">
      <alignment horizontal="center"/>
    </xf>
    <xf numFmtId="164" fontId="33" fillId="0" borderId="27" xfId="0" applyNumberFormat="1" applyFont="1" applyBorder="1" applyAlignment="1">
      <alignment horizontal="center"/>
    </xf>
    <xf numFmtId="0" fontId="23" fillId="6" borderId="5" xfId="0" applyFont="1" applyFill="1" applyBorder="1" applyAlignment="1">
      <alignment horizontal="center" vertical="center" wrapText="1"/>
    </xf>
    <xf numFmtId="164" fontId="23" fillId="6" borderId="5" xfId="7" applyFont="1" applyFill="1" applyBorder="1" applyAlignment="1">
      <alignment horizontal="center" vertical="center" wrapText="1"/>
    </xf>
    <xf numFmtId="164" fontId="15" fillId="6" borderId="5" xfId="7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/>
    </xf>
    <xf numFmtId="0" fontId="23" fillId="6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5" fillId="10" borderId="5" xfId="0" applyFont="1" applyFill="1" applyBorder="1" applyAlignment="1">
      <alignment horizontal="center" vertical="center" wrapText="1"/>
    </xf>
    <xf numFmtId="164" fontId="35" fillId="10" borderId="5" xfId="7" applyFont="1" applyFill="1" applyBorder="1" applyAlignment="1">
      <alignment horizontal="center" vertical="center" wrapText="1"/>
    </xf>
    <xf numFmtId="164" fontId="36" fillId="10" borderId="5" xfId="7" applyFont="1" applyFill="1" applyBorder="1" applyAlignment="1">
      <alignment horizontal="center" vertical="center" wrapText="1"/>
    </xf>
    <xf numFmtId="0" fontId="35" fillId="10" borderId="5" xfId="0" applyFont="1" applyFill="1" applyBorder="1" applyAlignment="1">
      <alignment horizontal="center"/>
    </xf>
    <xf numFmtId="0" fontId="35" fillId="10" borderId="12" xfId="0" applyFont="1" applyFill="1" applyBorder="1" applyAlignment="1">
      <alignment horizontal="center"/>
    </xf>
    <xf numFmtId="164" fontId="15" fillId="6" borderId="5" xfId="7" applyFont="1" applyFill="1" applyBorder="1" applyAlignment="1">
      <alignment horizontal="center" vertical="center"/>
    </xf>
    <xf numFmtId="164" fontId="36" fillId="10" borderId="5" xfId="7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 wrapText="1"/>
    </xf>
    <xf numFmtId="164" fontId="23" fillId="3" borderId="5" xfId="7" applyFont="1" applyFill="1" applyBorder="1" applyAlignment="1">
      <alignment horizontal="center" vertical="center" wrapText="1"/>
    </xf>
    <xf numFmtId="164" fontId="15" fillId="3" borderId="5" xfId="7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/>
    </xf>
    <xf numFmtId="0" fontId="23" fillId="3" borderId="12" xfId="0" applyFont="1" applyFill="1" applyBorder="1" applyAlignment="1">
      <alignment horizontal="center"/>
    </xf>
    <xf numFmtId="164" fontId="15" fillId="3" borderId="5" xfId="7" applyFont="1" applyFill="1" applyBorder="1" applyAlignment="1">
      <alignment horizontal="center" vertical="center"/>
    </xf>
    <xf numFmtId="0" fontId="25" fillId="0" borderId="0" xfId="5" applyFont="1"/>
    <xf numFmtId="0" fontId="11" fillId="6" borderId="42" xfId="5" applyFont="1" applyFill="1" applyBorder="1" applyAlignment="1">
      <alignment horizontal="center"/>
    </xf>
    <xf numFmtId="0" fontId="11" fillId="11" borderId="42" xfId="5" applyFont="1" applyFill="1" applyBorder="1" applyAlignment="1">
      <alignment horizontal="center"/>
    </xf>
    <xf numFmtId="0" fontId="11" fillId="6" borderId="41" xfId="5" applyFont="1" applyFill="1" applyBorder="1" applyAlignment="1">
      <alignment horizontal="center"/>
    </xf>
    <xf numFmtId="0" fontId="11" fillId="11" borderId="41" xfId="5" applyFont="1" applyFill="1" applyBorder="1" applyAlignment="1">
      <alignment horizontal="center"/>
    </xf>
    <xf numFmtId="0" fontId="37" fillId="6" borderId="47" xfId="5" applyFont="1" applyFill="1" applyBorder="1" applyAlignment="1">
      <alignment horizontal="center" vertical="center" wrapText="1"/>
    </xf>
    <xf numFmtId="0" fontId="37" fillId="6" borderId="48" xfId="5" applyFont="1" applyFill="1" applyBorder="1" applyAlignment="1">
      <alignment horizontal="center" vertical="center" wrapText="1"/>
    </xf>
    <xf numFmtId="0" fontId="37" fillId="11" borderId="47" xfId="5" applyFont="1" applyFill="1" applyBorder="1" applyAlignment="1">
      <alignment horizontal="center" vertical="center" wrapText="1"/>
    </xf>
    <xf numFmtId="0" fontId="37" fillId="11" borderId="48" xfId="5" applyFont="1" applyFill="1" applyBorder="1" applyAlignment="1">
      <alignment horizontal="center" vertical="center" wrapText="1"/>
    </xf>
    <xf numFmtId="0" fontId="38" fillId="6" borderId="12" xfId="5" applyFont="1" applyFill="1" applyBorder="1" applyAlignment="1">
      <alignment horizontal="center" vertical="center" wrapText="1"/>
    </xf>
    <xf numFmtId="0" fontId="38" fillId="6" borderId="50" xfId="5" applyFont="1" applyFill="1" applyBorder="1" applyAlignment="1">
      <alignment horizontal="center" vertical="center" wrapText="1"/>
    </xf>
    <xf numFmtId="0" fontId="38" fillId="11" borderId="12" xfId="5" applyFont="1" applyFill="1" applyBorder="1" applyAlignment="1">
      <alignment horizontal="center" vertical="center" wrapText="1"/>
    </xf>
    <xf numFmtId="0" fontId="38" fillId="11" borderId="50" xfId="5" applyFont="1" applyFill="1" applyBorder="1" applyAlignment="1">
      <alignment horizontal="center" vertical="center" wrapText="1"/>
    </xf>
    <xf numFmtId="164" fontId="25" fillId="12" borderId="46" xfId="5" applyNumberFormat="1" applyFont="1" applyFill="1" applyBorder="1"/>
    <xf numFmtId="164" fontId="25" fillId="12" borderId="47" xfId="5" applyNumberFormat="1" applyFont="1" applyFill="1" applyBorder="1"/>
    <xf numFmtId="164" fontId="25" fillId="0" borderId="48" xfId="5" applyNumberFormat="1" applyFont="1" applyBorder="1"/>
    <xf numFmtId="0" fontId="25" fillId="6" borderId="51" xfId="5" applyFont="1" applyFill="1" applyBorder="1" applyAlignment="1">
      <alignment horizontal="center"/>
    </xf>
    <xf numFmtId="0" fontId="25" fillId="11" borderId="51" xfId="5" applyFont="1" applyFill="1" applyBorder="1" applyAlignment="1">
      <alignment horizontal="center"/>
    </xf>
    <xf numFmtId="164" fontId="25" fillId="0" borderId="53" xfId="5" applyNumberFormat="1" applyFont="1" applyBorder="1"/>
    <xf numFmtId="164" fontId="25" fillId="0" borderId="5" xfId="5" applyNumberFormat="1" applyFont="1" applyBorder="1"/>
    <xf numFmtId="164" fontId="25" fillId="0" borderId="54" xfId="5" applyNumberFormat="1" applyFont="1" applyBorder="1"/>
    <xf numFmtId="0" fontId="25" fillId="6" borderId="52" xfId="5" applyFont="1" applyFill="1" applyBorder="1" applyAlignment="1">
      <alignment horizontal="center"/>
    </xf>
    <xf numFmtId="0" fontId="25" fillId="11" borderId="52" xfId="5" applyFont="1" applyFill="1" applyBorder="1" applyAlignment="1">
      <alignment horizontal="center"/>
    </xf>
    <xf numFmtId="164" fontId="25" fillId="0" borderId="56" xfId="5" applyNumberFormat="1" applyFont="1" applyBorder="1"/>
    <xf numFmtId="164" fontId="25" fillId="0" borderId="57" xfId="5" applyNumberFormat="1" applyFont="1" applyBorder="1"/>
    <xf numFmtId="164" fontId="25" fillId="0" borderId="58" xfId="5" applyNumberFormat="1" applyFont="1" applyBorder="1"/>
    <xf numFmtId="0" fontId="25" fillId="6" borderId="55" xfId="5" applyFont="1" applyFill="1" applyBorder="1" applyAlignment="1">
      <alignment horizontal="center"/>
    </xf>
    <xf numFmtId="0" fontId="39" fillId="6" borderId="0" xfId="5" applyFont="1" applyFill="1" applyAlignment="1">
      <alignment horizontal="center"/>
    </xf>
    <xf numFmtId="0" fontId="39" fillId="11" borderId="0" xfId="5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10" fontId="5" fillId="0" borderId="5" xfId="2" applyNumberFormat="1" applyFont="1" applyBorder="1" applyAlignment="1">
      <alignment horizontal="center" vertical="center"/>
    </xf>
    <xf numFmtId="0" fontId="43" fillId="13" borderId="5" xfId="0" applyFont="1" applyFill="1" applyBorder="1" applyAlignment="1">
      <alignment horizontal="right" vertical="center"/>
    </xf>
    <xf numFmtId="43" fontId="21" fillId="13" borderId="5" xfId="1" applyFont="1" applyFill="1" applyBorder="1" applyAlignment="1">
      <alignment horizontal="center" vertical="center"/>
    </xf>
    <xf numFmtId="10" fontId="21" fillId="13" borderId="5" xfId="2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43" fillId="15" borderId="5" xfId="0" applyFont="1" applyFill="1" applyBorder="1" applyAlignment="1">
      <alignment horizontal="right" vertical="center"/>
    </xf>
    <xf numFmtId="43" fontId="21" fillId="15" borderId="5" xfId="1" applyFont="1" applyFill="1" applyBorder="1" applyAlignment="1">
      <alignment horizontal="center" vertical="center"/>
    </xf>
    <xf numFmtId="10" fontId="7" fillId="15" borderId="5" xfId="2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164" fontId="21" fillId="0" borderId="14" xfId="1" applyNumberFormat="1" applyFont="1" applyBorder="1" applyAlignment="1">
      <alignment horizontal="center" vertical="center"/>
    </xf>
    <xf numFmtId="10" fontId="21" fillId="0" borderId="14" xfId="2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43" fillId="6" borderId="5" xfId="0" applyFont="1" applyFill="1" applyBorder="1" applyAlignment="1">
      <alignment horizontal="right" vertical="center"/>
    </xf>
    <xf numFmtId="43" fontId="21" fillId="6" borderId="5" xfId="1" applyFont="1" applyFill="1" applyBorder="1" applyAlignment="1">
      <alignment horizontal="center" vertical="center"/>
    </xf>
    <xf numFmtId="10" fontId="21" fillId="6" borderId="5" xfId="2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13" fillId="10" borderId="12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40" fillId="10" borderId="5" xfId="0" applyFont="1" applyFill="1" applyBorder="1" applyAlignment="1">
      <alignment horizontal="center" vertical="center"/>
    </xf>
    <xf numFmtId="0" fontId="42" fillId="10" borderId="5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6" xfId="0" applyFont="1" applyFill="1" applyBorder="1" applyAlignment="1">
      <alignment horizontal="center" vertical="center" wrapText="1"/>
    </xf>
    <xf numFmtId="0" fontId="40" fillId="14" borderId="5" xfId="0" applyFont="1" applyFill="1" applyBorder="1" applyAlignment="1">
      <alignment horizontal="center" vertical="center"/>
    </xf>
    <xf numFmtId="0" fontId="42" fillId="14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45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justify"/>
    </xf>
    <xf numFmtId="0" fontId="45" fillId="3" borderId="12" xfId="0" applyFont="1" applyFill="1" applyBorder="1" applyAlignment="1">
      <alignment horizontal="center" vertical="center" wrapText="1"/>
    </xf>
    <xf numFmtId="0" fontId="45" fillId="3" borderId="1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46" fillId="3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45" fillId="6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9" fillId="2" borderId="12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 wrapText="1"/>
    </xf>
    <xf numFmtId="0" fontId="15" fillId="2" borderId="13" xfId="3" applyFont="1" applyFill="1" applyBorder="1" applyAlignment="1">
      <alignment horizontal="center" vertical="center"/>
    </xf>
    <xf numFmtId="0" fontId="15" fillId="2" borderId="9" xfId="3" applyFont="1" applyFill="1" applyBorder="1" applyAlignment="1">
      <alignment horizontal="center" vertical="center"/>
    </xf>
    <xf numFmtId="165" fontId="4" fillId="0" borderId="9" xfId="0" applyNumberFormat="1" applyFont="1" applyBorder="1" applyAlignment="1">
      <alignment vertical="center"/>
    </xf>
    <xf numFmtId="165" fontId="4" fillId="0" borderId="5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0" fillId="2" borderId="12" xfId="3" applyFont="1" applyFill="1" applyBorder="1" applyAlignment="1">
      <alignment horizontal="center" vertical="center" wrapText="1"/>
    </xf>
    <xf numFmtId="0" fontId="10" fillId="2" borderId="14" xfId="3" applyFont="1" applyFill="1" applyBorder="1" applyAlignment="1">
      <alignment horizontal="center" vertical="center" wrapText="1"/>
    </xf>
    <xf numFmtId="0" fontId="23" fillId="2" borderId="12" xfId="3" applyFont="1" applyFill="1" applyBorder="1" applyAlignment="1">
      <alignment horizontal="center" vertical="center" wrapText="1"/>
    </xf>
    <xf numFmtId="0" fontId="23" fillId="2" borderId="14" xfId="3" applyFont="1" applyFill="1" applyBorder="1" applyAlignment="1">
      <alignment horizontal="center" vertical="center" wrapText="1"/>
    </xf>
    <xf numFmtId="0" fontId="15" fillId="2" borderId="12" xfId="3" applyFont="1" applyFill="1" applyBorder="1" applyAlignment="1">
      <alignment horizontal="center" vertical="center" wrapText="1"/>
    </xf>
    <xf numFmtId="0" fontId="15" fillId="2" borderId="14" xfId="3" applyFont="1" applyFill="1" applyBorder="1" applyAlignment="1">
      <alignment horizontal="center" vertical="center" wrapText="1"/>
    </xf>
    <xf numFmtId="0" fontId="11" fillId="8" borderId="13" xfId="4" applyFont="1" applyFill="1" applyBorder="1" applyAlignment="1">
      <alignment horizontal="left" vertical="center"/>
    </xf>
    <xf numFmtId="0" fontId="11" fillId="8" borderId="8" xfId="4" applyFont="1" applyFill="1" applyBorder="1" applyAlignment="1">
      <alignment horizontal="left" vertical="center"/>
    </xf>
    <xf numFmtId="0" fontId="11" fillId="8" borderId="9" xfId="4" applyFont="1" applyFill="1" applyBorder="1" applyAlignment="1">
      <alignment horizontal="left" vertical="center"/>
    </xf>
    <xf numFmtId="0" fontId="19" fillId="0" borderId="30" xfId="4" applyFont="1" applyBorder="1" applyAlignment="1">
      <alignment horizontal="left" vertical="center"/>
    </xf>
    <xf numFmtId="0" fontId="19" fillId="0" borderId="31" xfId="4" applyFont="1" applyBorder="1" applyAlignment="1">
      <alignment horizontal="left" vertical="center"/>
    </xf>
    <xf numFmtId="0" fontId="9" fillId="0" borderId="0" xfId="6" applyFont="1" applyAlignment="1">
      <alignment horizontal="center"/>
    </xf>
    <xf numFmtId="0" fontId="25" fillId="9" borderId="5" xfId="6" applyFont="1" applyFill="1" applyBorder="1" applyAlignment="1">
      <alignment horizontal="center" vertical="center" wrapText="1"/>
    </xf>
    <xf numFmtId="164" fontId="9" fillId="0" borderId="0" xfId="6" applyNumberFormat="1" applyFont="1" applyAlignment="1">
      <alignment horizontal="center"/>
    </xf>
    <xf numFmtId="164" fontId="25" fillId="9" borderId="5" xfId="6" applyNumberFormat="1" applyFont="1" applyFill="1" applyBorder="1" applyAlignment="1">
      <alignment horizontal="center" vertical="center" wrapText="1"/>
    </xf>
    <xf numFmtId="0" fontId="24" fillId="9" borderId="5" xfId="6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34" fillId="10" borderId="5" xfId="0" applyFont="1" applyFill="1" applyBorder="1" applyAlignment="1">
      <alignment horizontal="center" vertical="center"/>
    </xf>
    <xf numFmtId="0" fontId="37" fillId="6" borderId="46" xfId="5" applyFont="1" applyFill="1" applyBorder="1" applyAlignment="1">
      <alignment horizontal="center" vertical="center" wrapText="1"/>
    </xf>
    <xf numFmtId="0" fontId="37" fillId="6" borderId="49" xfId="5" applyFont="1" applyFill="1" applyBorder="1" applyAlignment="1">
      <alignment horizontal="center" vertical="center" wrapText="1"/>
    </xf>
    <xf numFmtId="0" fontId="37" fillId="11" borderId="46" xfId="5" applyFont="1" applyFill="1" applyBorder="1" applyAlignment="1">
      <alignment horizontal="center" vertical="center" wrapText="1"/>
    </xf>
    <xf numFmtId="0" fontId="37" fillId="11" borderId="49" xfId="5" applyFont="1" applyFill="1" applyBorder="1" applyAlignment="1">
      <alignment horizontal="center" vertical="center" wrapText="1"/>
    </xf>
    <xf numFmtId="0" fontId="15" fillId="6" borderId="0" xfId="5" applyFont="1" applyFill="1" applyAlignment="1">
      <alignment horizontal="center"/>
    </xf>
    <xf numFmtId="0" fontId="15" fillId="11" borderId="0" xfId="5" applyFont="1" applyFill="1" applyAlignment="1">
      <alignment horizontal="center"/>
    </xf>
    <xf numFmtId="0" fontId="11" fillId="6" borderId="41" xfId="5" applyFont="1" applyFill="1" applyBorder="1" applyAlignment="1">
      <alignment horizontal="center" vertical="center" wrapText="1"/>
    </xf>
    <xf numFmtId="0" fontId="11" fillId="6" borderId="0" xfId="5" applyFont="1" applyFill="1" applyAlignment="1">
      <alignment horizontal="center" vertical="center" wrapText="1"/>
    </xf>
    <xf numFmtId="0" fontId="11" fillId="6" borderId="42" xfId="5" applyFont="1" applyFill="1" applyBorder="1" applyAlignment="1">
      <alignment horizontal="center" vertical="center" wrapText="1"/>
    </xf>
    <xf numFmtId="0" fontId="11" fillId="6" borderId="43" xfId="5" applyFont="1" applyFill="1" applyBorder="1" applyAlignment="1">
      <alignment horizontal="center" vertical="center" wrapText="1"/>
    </xf>
    <xf numFmtId="0" fontId="11" fillId="6" borderId="44" xfId="5" applyFont="1" applyFill="1" applyBorder="1" applyAlignment="1">
      <alignment horizontal="center" vertical="center" wrapText="1"/>
    </xf>
    <xf numFmtId="0" fontId="11" fillId="6" borderId="45" xfId="5" applyFont="1" applyFill="1" applyBorder="1" applyAlignment="1">
      <alignment horizontal="center" vertical="center" wrapText="1"/>
    </xf>
    <xf numFmtId="0" fontId="10" fillId="11" borderId="41" xfId="5" applyFont="1" applyFill="1" applyBorder="1" applyAlignment="1">
      <alignment horizontal="center" vertical="center" wrapText="1"/>
    </xf>
    <xf numFmtId="0" fontId="10" fillId="11" borderId="0" xfId="5" applyFont="1" applyFill="1" applyAlignment="1">
      <alignment horizontal="center" vertical="center" wrapText="1"/>
    </xf>
    <xf numFmtId="0" fontId="10" fillId="11" borderId="42" xfId="5" applyFont="1" applyFill="1" applyBorder="1" applyAlignment="1">
      <alignment horizontal="center" vertical="center" wrapText="1"/>
    </xf>
    <xf numFmtId="0" fontId="10" fillId="11" borderId="43" xfId="5" applyFont="1" applyFill="1" applyBorder="1" applyAlignment="1">
      <alignment horizontal="center" vertical="center" wrapText="1"/>
    </xf>
    <xf numFmtId="0" fontId="10" fillId="11" borderId="44" xfId="5" applyFont="1" applyFill="1" applyBorder="1" applyAlignment="1">
      <alignment horizontal="center" vertical="center" wrapText="1"/>
    </xf>
    <xf numFmtId="0" fontId="10" fillId="11" borderId="45" xfId="5" applyFont="1" applyFill="1" applyBorder="1" applyAlignment="1">
      <alignment horizontal="center" vertical="center" wrapText="1"/>
    </xf>
  </cellXfs>
  <cellStyles count="8">
    <cellStyle name="Normal" xfId="0" builtinId="0"/>
    <cellStyle name="Normal 2" xfId="5"/>
    <cellStyle name="Normal_PROVISÕES MATEMÁTICAS FELIZ NATAL - MT" xfId="4"/>
    <cellStyle name="Normal_PROVISÕES MATEMÁTICAS MENSAIS" xfId="6"/>
    <cellStyle name="Normal_TABELA SAC e PRICE" xfId="3"/>
    <cellStyle name="Porcentagem" xfId="2" builtinId="5"/>
    <cellStyle name="Separador de milhares_PROJEÇÃO IMPRIMIR" xfId="7"/>
    <cellStyle name="Vírgula" xfId="1" builtinId="3"/>
  </cellStyles>
  <dxfs count="18"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uarial-03\recome&#231;o\ATUARIAL%20CONSULTORIA\TECNOLOGIA\PLANILHAS\C&#193;LCULO%20ATUARIAL\C&#193;LCULO%20ATUARIAL%203.2\ATUARIAL%20CONSULTORIA\PRODUTOS\PLANILHAS\C&#193;LCULO%20ATUARIAL%202.1\PLANILHA%20PROJE&#199;&#195;O%20ATUARI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-CALCULO%20ATUARIAL%20vs_2021(Prev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-%20EXECU&#199;&#195;O/DESENVOLVIMENTO/ASSESSORIA%20ATUARIAL/9-REAVALIA&#199;&#195;O%20ATUARIAL%20IN%208%202018/5-C&#193;LCULO%20ATUARIAL%202021%20(mantendo%20plano)_OFICIAL/c-REAVALIA&#199;&#195;O%20ATUARIAL%20vs_2021(Prev)(Aporte)%20-%20Cop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-PLANO%20AMORTIZA&#199;&#195;O%20e%20LDA%20vs_2021(Prev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-PROJE&#199;AO%20ATUARIAL%20vs_2021(Prev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 DADOS"/>
      <sheetName val="PARÂMETROS"/>
      <sheetName val="Custo Suplementar"/>
      <sheetName val="ATIVOS"/>
      <sheetName val="APOSENTADOS ATUAIS"/>
      <sheetName val="APOSENTADOS FUTUROS"/>
      <sheetName val="PENSIONISTAS ATUAIS"/>
      <sheetName val="PENSIONISTAS FUTUROS"/>
      <sheetName val="APOS. INVÁLIDOS"/>
      <sheetName val="FLUXO"/>
      <sheetName val="FLUXO DE CAIXA"/>
      <sheetName val="LDO"/>
      <sheetName val="GRÁFICO 1 (Contrib x Benef)"/>
      <sheetName val="GRÁFICO 2 (Receitas x Despesas)"/>
      <sheetName val="GRÁFICO 3 ( Rec x Desp X Patr)"/>
      <sheetName val="GRÁFICO 4 (ALM)"/>
      <sheetName val="GRÁFICO 5 (ALM)"/>
    </sheetNames>
    <sheetDataSet>
      <sheetData sheetId="0"/>
      <sheetData sheetId="1">
        <row r="18">
          <cell r="B18" t="e">
            <v>#VALUE!</v>
          </cell>
        </row>
      </sheetData>
      <sheetData sheetId="2">
        <row r="1">
          <cell r="B1">
            <v>0.06</v>
          </cell>
        </row>
        <row r="2">
          <cell r="B2">
            <v>4.8675505653430484E-3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REMISSA"/>
      <sheetName val="2-NORMAS"/>
      <sheetName val="3-FINANÇAS"/>
      <sheetName val="4-BD SER. ATIVOS"/>
      <sheetName val="5-BD APOSENTADOS"/>
      <sheetName val="6-BD PENSIONISTAS"/>
      <sheetName val="7-BD FALECIDOS e EXONERADOS"/>
      <sheetName val="8-BD APOSENTADOS FALECIDOS"/>
      <sheetName val="9-BD PENSIONISTAS FALECIDOS"/>
      <sheetName val="10-PMB SERV. ATIVOS"/>
      <sheetName val="10.1-EC 20 SERV. ATIVOS"/>
      <sheetName val="11-PMB APOSENTADOS"/>
      <sheetName val="12-PMB PENSIONISTAS"/>
      <sheetName val="13-PMB FALECIDOS e EXONERADOS"/>
      <sheetName val="14-ALÍQUOTAS"/>
      <sheetName val="15-EFA"/>
      <sheetName val="16-EXTRATO"/>
      <sheetName val="17-CONTABILIDADE"/>
      <sheetName val="18-RISCO IMINENTE "/>
      <sheetName val="19-COMPARATIVO 3 ANOS"/>
      <sheetName val="20-ESTATÍSTICAS"/>
      <sheetName val="21-PROCESSADOR"/>
      <sheetName val="22-BD"/>
      <sheetName val="23-TÁBUAS"/>
      <sheetName val="24-COMUTAÇÕES (M)"/>
      <sheetName val="25-COMUTAÇÕES (F)"/>
      <sheetName val="26-SPPS"/>
      <sheetName val="27-DRAA"/>
      <sheetName val="28-CHECK LIST"/>
    </sheetNames>
    <sheetDataSet>
      <sheetData sheetId="0">
        <row r="6">
          <cell r="C6">
            <v>2021</v>
          </cell>
        </row>
        <row r="9">
          <cell r="C9" t="str">
            <v>IPMTUCUMA</v>
          </cell>
        </row>
        <row r="13">
          <cell r="I13">
            <v>44196</v>
          </cell>
        </row>
        <row r="227">
          <cell r="C227" t="str">
            <v>SIM</v>
          </cell>
        </row>
      </sheetData>
      <sheetData sheetId="1">
        <row r="132">
          <cell r="C132">
            <v>0.17680000000000001</v>
          </cell>
        </row>
      </sheetData>
      <sheetData sheetId="2">
        <row r="90">
          <cell r="C90">
            <v>61038035.200000003</v>
          </cell>
        </row>
      </sheetData>
      <sheetData sheetId="3">
        <row r="9">
          <cell r="T9">
            <v>1</v>
          </cell>
        </row>
      </sheetData>
      <sheetData sheetId="4"/>
      <sheetData sheetId="5"/>
      <sheetData sheetId="6"/>
      <sheetData sheetId="7"/>
      <sheetData sheetId="8"/>
      <sheetData sheetId="9">
        <row r="15">
          <cell r="IG15">
            <v>224238225.84999999</v>
          </cell>
        </row>
      </sheetData>
      <sheetData sheetId="10"/>
      <sheetData sheetId="11">
        <row r="6">
          <cell r="AW6">
            <v>0</v>
          </cell>
        </row>
      </sheetData>
      <sheetData sheetId="12">
        <row r="6">
          <cell r="E6">
            <v>2</v>
          </cell>
        </row>
      </sheetData>
      <sheetData sheetId="13"/>
      <sheetData sheetId="14">
        <row r="10">
          <cell r="C10">
            <v>1775444.6300000018</v>
          </cell>
          <cell r="E10">
            <v>979005.21999999881</v>
          </cell>
        </row>
        <row r="12">
          <cell r="C12">
            <v>442395.79</v>
          </cell>
          <cell r="D12">
            <v>0.2492</v>
          </cell>
          <cell r="E12">
            <v>218380.43</v>
          </cell>
          <cell r="F12">
            <v>0.22309999999999999</v>
          </cell>
        </row>
        <row r="13">
          <cell r="C13">
            <v>13007.49</v>
          </cell>
          <cell r="D13">
            <v>7.3000000000000001E-3</v>
          </cell>
          <cell r="E13">
            <v>9576.33</v>
          </cell>
          <cell r="F13">
            <v>9.7999999999999997E-3</v>
          </cell>
        </row>
        <row r="14">
          <cell r="C14">
            <v>27939.094769660991</v>
          </cell>
          <cell r="D14">
            <v>1.5699999999999999E-2</v>
          </cell>
          <cell r="E14">
            <v>13244.570284082625</v>
          </cell>
          <cell r="F14">
            <v>1.35E-2</v>
          </cell>
        </row>
        <row r="15">
          <cell r="C15">
            <v>34726.17</v>
          </cell>
          <cell r="D15">
            <v>1.9599999999999999E-2</v>
          </cell>
          <cell r="E15">
            <v>17834.919999999998</v>
          </cell>
          <cell r="F15">
            <v>1.8200000000000001E-2</v>
          </cell>
        </row>
        <row r="16">
          <cell r="C16">
            <v>4786.84</v>
          </cell>
          <cell r="D16">
            <v>2.7000000000000001E-3</v>
          </cell>
          <cell r="E16">
            <v>2121.14</v>
          </cell>
          <cell r="F16">
            <v>2.2000000000000001E-3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M17">
            <v>2021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522855.38476966094</v>
          </cell>
          <cell r="D21">
            <v>0.29449999999999998</v>
          </cell>
          <cell r="E21">
            <v>261157.39028408262</v>
          </cell>
          <cell r="F21">
            <v>0.26679999999999998</v>
          </cell>
        </row>
      </sheetData>
      <sheetData sheetId="15">
        <row r="7">
          <cell r="N7">
            <v>61078041.780000001</v>
          </cell>
          <cell r="R7">
            <v>61078041.780000001</v>
          </cell>
          <cell r="W7">
            <v>247141.89249600022</v>
          </cell>
          <cell r="X7">
            <v>3212844.6024480029</v>
          </cell>
        </row>
        <row r="8">
          <cell r="N8">
            <v>61038035.200000003</v>
          </cell>
          <cell r="R8">
            <v>61038035.200000003</v>
          </cell>
          <cell r="W8">
            <v>0</v>
          </cell>
          <cell r="X8">
            <v>0</v>
          </cell>
        </row>
        <row r="9">
          <cell r="N9">
            <v>3239.28</v>
          </cell>
          <cell r="R9">
            <v>3239.28</v>
          </cell>
          <cell r="W9">
            <v>0</v>
          </cell>
          <cell r="X9">
            <v>0</v>
          </cell>
          <cell r="Y9">
            <v>0.13919999999999999</v>
          </cell>
        </row>
        <row r="10">
          <cell r="N10">
            <v>36767.300000000003</v>
          </cell>
          <cell r="R10">
            <v>36767.300000000003</v>
          </cell>
          <cell r="W10">
            <v>313928.99411592336</v>
          </cell>
          <cell r="X10">
            <v>4081076.9235070036</v>
          </cell>
          <cell r="Y10">
            <v>0.17681711319599025</v>
          </cell>
          <cell r="AB10">
            <v>313898.61058400036</v>
          </cell>
          <cell r="AC10">
            <v>4080681.9375920044</v>
          </cell>
          <cell r="AD10">
            <v>0.17680000000000001</v>
          </cell>
        </row>
        <row r="11">
          <cell r="W11">
            <v>62140.562050000066</v>
          </cell>
          <cell r="X11">
            <v>807827.30665000086</v>
          </cell>
          <cell r="Y11">
            <v>3.5000000000000003E-2</v>
          </cell>
          <cell r="AB11">
            <v>62140.562050000066</v>
          </cell>
          <cell r="AC11">
            <v>807827.30665000086</v>
          </cell>
          <cell r="AD11">
            <v>3.5000000000000003E-2</v>
          </cell>
        </row>
        <row r="12">
          <cell r="AB12">
            <v>623181.0651300007</v>
          </cell>
          <cell r="AC12">
            <v>8101353.8466900075</v>
          </cell>
          <cell r="AD12">
            <v>0.35099999999999998</v>
          </cell>
        </row>
        <row r="15">
          <cell r="N15">
            <v>-104876655.99000001</v>
          </cell>
          <cell r="R15">
            <v>-104876655.99000001</v>
          </cell>
        </row>
        <row r="16">
          <cell r="N16">
            <v>-52817009.619999997</v>
          </cell>
          <cell r="R16">
            <v>-52817009.619999997</v>
          </cell>
          <cell r="W16">
            <v>293682.16000000003</v>
          </cell>
          <cell r="X16">
            <v>3817868.0800000005</v>
          </cell>
          <cell r="Y16">
            <v>0.16541330269477328</v>
          </cell>
          <cell r="AB16">
            <v>293682.16000000003</v>
          </cell>
          <cell r="AC16">
            <v>3817868.0800000005</v>
          </cell>
          <cell r="AD16">
            <v>0.16541330269477328</v>
          </cell>
        </row>
        <row r="17">
          <cell r="N17">
            <v>-52817009.619999997</v>
          </cell>
          <cell r="R17">
            <v>-52817009.619999997</v>
          </cell>
          <cell r="W17">
            <v>39517.829999999994</v>
          </cell>
          <cell r="X17">
            <v>513731.78999999992</v>
          </cell>
          <cell r="Y17">
            <v>2.2257990664569446E-2</v>
          </cell>
          <cell r="AB17">
            <v>39517.829999999994</v>
          </cell>
          <cell r="AC17">
            <v>513731.78999999992</v>
          </cell>
          <cell r="AD17">
            <v>2.2257990664569446E-2</v>
          </cell>
        </row>
        <row r="18">
          <cell r="N18">
            <v>0</v>
          </cell>
          <cell r="R18">
            <v>0</v>
          </cell>
          <cell r="W18">
            <v>91042.553400000004</v>
          </cell>
          <cell r="X18">
            <v>1183553.1942</v>
          </cell>
          <cell r="Y18">
            <v>5.1278734274016712E-2</v>
          </cell>
          <cell r="AB18">
            <v>91042.553400000004</v>
          </cell>
          <cell r="AC18">
            <v>1183553.1942</v>
          </cell>
          <cell r="AD18">
            <v>5.1278734274016712E-2</v>
          </cell>
        </row>
        <row r="19">
          <cell r="N19">
            <v>-52059646.37000002</v>
          </cell>
          <cell r="R19">
            <v>-52059646.37000002</v>
          </cell>
          <cell r="W19">
            <v>38202.443076923075</v>
          </cell>
          <cell r="X19">
            <v>496631.76</v>
          </cell>
          <cell r="Y19">
            <v>2.1517113195990256E-2</v>
          </cell>
          <cell r="AB19">
            <v>38202.443076923075</v>
          </cell>
          <cell r="AC19">
            <v>496631.76</v>
          </cell>
          <cell r="AD19">
            <v>2.1517113195990256E-2</v>
          </cell>
        </row>
        <row r="20">
          <cell r="N20">
            <v>-161587133.87</v>
          </cell>
          <cell r="R20">
            <v>-161587133.87</v>
          </cell>
          <cell r="W20">
            <v>462444.98647692316</v>
          </cell>
          <cell r="X20">
            <v>6011784.8241999997</v>
          </cell>
          <cell r="Y20">
            <v>0.26046714082934974</v>
          </cell>
          <cell r="AB20">
            <v>462444.98647692316</v>
          </cell>
          <cell r="AC20">
            <v>6011784.8241999997</v>
          </cell>
          <cell r="AD20">
            <v>0.26046714082934974</v>
          </cell>
        </row>
        <row r="21">
          <cell r="N21">
            <v>109527487.49999999</v>
          </cell>
          <cell r="R21">
            <v>109527487.49999999</v>
          </cell>
        </row>
        <row r="24">
          <cell r="V24" t="str">
            <v>Superávit Financeiro</v>
          </cell>
          <cell r="W24">
            <v>160766.46218500048</v>
          </cell>
          <cell r="X24">
            <v>2089964.0084050074</v>
          </cell>
          <cell r="Y24">
            <v>9.054997236664053E-2</v>
          </cell>
          <cell r="AA24" t="str">
            <v>Superávit Financeiro</v>
          </cell>
        </row>
        <row r="26">
          <cell r="N26">
            <v>14397544.49</v>
          </cell>
          <cell r="R26">
            <v>14397544.49</v>
          </cell>
        </row>
        <row r="27">
          <cell r="N27">
            <v>14993662.220000001</v>
          </cell>
          <cell r="R27">
            <v>14993662.220000001</v>
          </cell>
        </row>
        <row r="28">
          <cell r="N28">
            <v>-596117.73</v>
          </cell>
          <cell r="R28">
            <v>-596117.73</v>
          </cell>
        </row>
        <row r="33">
          <cell r="N33">
            <v>-29401069.720000006</v>
          </cell>
          <cell r="R33">
            <v>-29401069.720000006</v>
          </cell>
        </row>
        <row r="34">
          <cell r="W34">
            <v>248562.24820000026</v>
          </cell>
          <cell r="X34">
            <v>3231309.2266000034</v>
          </cell>
          <cell r="Y34">
            <v>0.14000000000000001</v>
          </cell>
        </row>
        <row r="35">
          <cell r="W35">
            <v>0</v>
          </cell>
          <cell r="X35">
            <v>0</v>
          </cell>
          <cell r="Y35">
            <v>0.14000000000000001</v>
          </cell>
        </row>
        <row r="36">
          <cell r="W36">
            <v>0</v>
          </cell>
          <cell r="X36">
            <v>0</v>
          </cell>
          <cell r="Y36">
            <v>0.14000000000000001</v>
          </cell>
        </row>
        <row r="39">
          <cell r="W39">
            <v>624631.80436592363</v>
          </cell>
          <cell r="X39">
            <v>8120213.4567570081</v>
          </cell>
          <cell r="Y39">
            <v>0.35181711319599029</v>
          </cell>
        </row>
        <row r="41">
          <cell r="W41" t="str">
            <v>Valor Mensal (R$)</v>
          </cell>
          <cell r="X41" t="str">
            <v>Valor Anual (R$)</v>
          </cell>
        </row>
        <row r="51">
          <cell r="W51">
            <v>162186.81788900046</v>
          </cell>
          <cell r="X51">
            <v>2108428.6325570084</v>
          </cell>
          <cell r="Y51">
            <v>9.1349972366640553E-2</v>
          </cell>
        </row>
      </sheetData>
      <sheetData sheetId="16"/>
      <sheetData sheetId="17">
        <row r="2">
          <cell r="S2">
            <v>43830</v>
          </cell>
          <cell r="T2">
            <v>44196</v>
          </cell>
        </row>
        <row r="3">
          <cell r="AL3" t="str">
            <v>ATIVOS DO PLANO</v>
          </cell>
          <cell r="AN3">
            <v>61078041.780000001</v>
          </cell>
        </row>
        <row r="4">
          <cell r="AL4" t="str">
            <v xml:space="preserve">    (+) Bancos Conta Movimento - RPPS</v>
          </cell>
          <cell r="AN4">
            <v>3239.28</v>
          </cell>
        </row>
        <row r="5">
          <cell r="AL5" t="str">
            <v xml:space="preserve">    (+) Investimentos e Aplicações  (CP e LP)</v>
          </cell>
          <cell r="AN5">
            <v>61038035.200000003</v>
          </cell>
        </row>
        <row r="6">
          <cell r="AL6" t="str">
            <v xml:space="preserve">    (+) Crédito a Curto Prazo</v>
          </cell>
          <cell r="AN6">
            <v>36767.300000000003</v>
          </cell>
        </row>
        <row r="7">
          <cell r="AL7" t="str">
            <v xml:space="preserve">    (+) Crédito a Longo Prazo</v>
          </cell>
          <cell r="AN7">
            <v>0</v>
          </cell>
        </row>
        <row r="8">
          <cell r="AL8" t="str">
            <v xml:space="preserve">    (+) Imobilizado</v>
          </cell>
          <cell r="AN8">
            <v>0</v>
          </cell>
        </row>
        <row r="10">
          <cell r="AK10" t="str">
            <v>2.2.7.2.1.00.00</v>
          </cell>
          <cell r="AL10" t="str">
            <v>PROVISÕES MATEMÁTICAS PREVIDENCIÁRIAS A LONGO PRAZO - CONSOLIDAÇÃO</v>
          </cell>
          <cell r="AN10">
            <v>61078041.780000031</v>
          </cell>
        </row>
        <row r="12">
          <cell r="AK12" t="str">
            <v>2.2.7.2.1.01.00</v>
          </cell>
          <cell r="AL12" t="str">
            <v>PLANO FINANCEIRO - PROVISÕES DE BENEFÍCIOS CONCEDIDOS</v>
          </cell>
          <cell r="AN12">
            <v>0</v>
          </cell>
        </row>
        <row r="13">
          <cell r="AK13" t="str">
            <v>2.2.7.2.1.01.01</v>
          </cell>
          <cell r="AL13" t="str">
            <v xml:space="preserve">  (+) Aposentadorias/Pensões/Outros Benefícios Concedidos (Financeiro)</v>
          </cell>
          <cell r="AN13">
            <v>0</v>
          </cell>
        </row>
        <row r="14">
          <cell r="AK14" t="str">
            <v>2.2.7.2.1.01.02</v>
          </cell>
          <cell r="AL14" t="str">
            <v xml:space="preserve">  (-) Contribuições do Ente para o Plano Financeiro do RPPS</v>
          </cell>
          <cell r="AN14">
            <v>0</v>
          </cell>
        </row>
        <row r="15">
          <cell r="AK15" t="str">
            <v>2.2.7.2.1.01.03</v>
          </cell>
          <cell r="AL15" t="str">
            <v xml:space="preserve">  (-) Contribuições do Aposentado para o Plano Financeiro do RPPS</v>
          </cell>
          <cell r="AN15">
            <v>0</v>
          </cell>
        </row>
        <row r="16">
          <cell r="AK16" t="str">
            <v>2.2.7.2.1.01.04</v>
          </cell>
          <cell r="AL16" t="str">
            <v xml:space="preserve">  (-) Contribuições do Pensionista para o Plano Financeiro do RPPS</v>
          </cell>
          <cell r="AN16">
            <v>0</v>
          </cell>
        </row>
        <row r="17">
          <cell r="AK17" t="str">
            <v>2.2.7.2.1.01.05</v>
          </cell>
          <cell r="AL17" t="str">
            <v xml:space="preserve">  (-) Compensação Previdenciária do Plano Financeiro do RPPS</v>
          </cell>
          <cell r="AN17">
            <v>0</v>
          </cell>
        </row>
        <row r="18">
          <cell r="AK18" t="str">
            <v>2.2.7.2.1.01.07</v>
          </cell>
          <cell r="AL18" t="str">
            <v xml:space="preserve">  (-) Cobertura de Insuficiência Financeira</v>
          </cell>
          <cell r="AN18">
            <v>0</v>
          </cell>
        </row>
        <row r="19">
          <cell r="AK19" t="str">
            <v>2.2.7.2.1.02.00</v>
          </cell>
          <cell r="AL19" t="str">
            <v>PLANO FINANCEIRO - PROVISÕES DE BENEFÍCIOS A CONCEDER</v>
          </cell>
          <cell r="AN19">
            <v>0</v>
          </cell>
        </row>
        <row r="20">
          <cell r="AK20" t="str">
            <v>2.2.7.2.1.02.01</v>
          </cell>
          <cell r="AL20" t="str">
            <v xml:space="preserve">  (+) Aposentadorias/Pensões/Outros Benefícios A Conceder (Financeiro)</v>
          </cell>
          <cell r="AN20">
            <v>0</v>
          </cell>
          <cell r="BS20">
            <v>52817009.619999997</v>
          </cell>
          <cell r="BT20">
            <v>52817009.619999997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K21" t="str">
            <v>2.2.7.2.1.02.02</v>
          </cell>
          <cell r="AL21" t="str">
            <v xml:space="preserve">  (-) Contribuições do Ente para o Plano Financeiro do RPPS</v>
          </cell>
          <cell r="AN21">
            <v>0</v>
          </cell>
          <cell r="BS21">
            <v>52817009.619999997</v>
          </cell>
          <cell r="BT21">
            <v>52817009.619999997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</row>
        <row r="22">
          <cell r="AK22" t="str">
            <v>2.2.7.2.1.02.03</v>
          </cell>
          <cell r="AL22" t="str">
            <v xml:space="preserve">  (-) Contribuições do Ativo para o Plano Financeiro do RPPS</v>
          </cell>
          <cell r="AN22">
            <v>0</v>
          </cell>
          <cell r="BS22">
            <v>52817009.619999997</v>
          </cell>
          <cell r="BT22">
            <v>52817009.619999997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AK23" t="str">
            <v>2.2.7.2.1.02.04</v>
          </cell>
          <cell r="AL23" t="str">
            <v xml:space="preserve">  (-) Compensação Previdenciária do Plano Financeiro do RPPS</v>
          </cell>
          <cell r="AN23">
            <v>0</v>
          </cell>
          <cell r="BS23">
            <v>52817009.619999997</v>
          </cell>
          <cell r="BT23">
            <v>52817009.619999997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4">
          <cell r="AK24" t="str">
            <v>2.2.7.2.1.02.06</v>
          </cell>
          <cell r="AL24" t="str">
            <v xml:space="preserve">  (-) Cobertura de Insuficiência Financeira</v>
          </cell>
          <cell r="AN24">
            <v>0</v>
          </cell>
          <cell r="BS24">
            <v>52817009.619999997</v>
          </cell>
          <cell r="BT24">
            <v>52817009.619999997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</row>
        <row r="25">
          <cell r="BS25">
            <v>52817009.619999997</v>
          </cell>
          <cell r="BT25">
            <v>52817009.619999997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K26" t="str">
            <v>2.2.7.2.1.03.00</v>
          </cell>
          <cell r="AL26" t="str">
            <v>PLANO PREVIDENCIÁRIO - PROVISÕES DE BENEFÍCIOS CONCEDIDOS</v>
          </cell>
          <cell r="AN26">
            <v>52817009.619999997</v>
          </cell>
          <cell r="BS26">
            <v>52817009.619999997</v>
          </cell>
          <cell r="BT26">
            <v>52817009.619999997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K27" t="str">
            <v>2.2.7.2.1.03.01</v>
          </cell>
          <cell r="AL27" t="str">
            <v xml:space="preserve">  (+) Aposentadorias/Pensões/Outros Benefícios Concedidos (Previdenciário)</v>
          </cell>
          <cell r="AN27">
            <v>52817009.619999997</v>
          </cell>
          <cell r="BS27">
            <v>52817009.619999997</v>
          </cell>
          <cell r="BT27">
            <v>52817009.619999997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</row>
        <row r="28">
          <cell r="AK28" t="str">
            <v>2.2.7.2.1.03.02</v>
          </cell>
          <cell r="AL28" t="str">
            <v xml:space="preserve">  (-) Contribuições do Ente para o Plano Previdenciário do RPPS</v>
          </cell>
          <cell r="AN28">
            <v>0</v>
          </cell>
          <cell r="BS28">
            <v>52817009.619999997</v>
          </cell>
          <cell r="BT28">
            <v>52817009.619999997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K29" t="str">
            <v>2.2.7.2.1.03.03</v>
          </cell>
          <cell r="AL29" t="str">
            <v xml:space="preserve">  (-) Contribuições do Aposentado para o Plano Previdenciário do RPPS</v>
          </cell>
          <cell r="AN29">
            <v>0</v>
          </cell>
          <cell r="BS29">
            <v>52817009.619999997</v>
          </cell>
          <cell r="BT29">
            <v>52817009.619999997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K30" t="str">
            <v>2.2.7.2.1.03.04</v>
          </cell>
          <cell r="AL30" t="str">
            <v xml:space="preserve">  (-) Contribuições do Pensionista para o Plano Previdenciário do RPPS</v>
          </cell>
          <cell r="AN30">
            <v>0</v>
          </cell>
          <cell r="BS30">
            <v>52817009.619999997</v>
          </cell>
          <cell r="BT30">
            <v>52817009.619999997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</row>
        <row r="31">
          <cell r="AK31" t="str">
            <v>2.2.7.2.1.03.05</v>
          </cell>
          <cell r="AL31" t="str">
            <v xml:space="preserve">  (-) Compensação Previdenciária do Plano Previdenciário do RPPS</v>
          </cell>
          <cell r="AN31">
            <v>0</v>
          </cell>
          <cell r="BS31">
            <v>52817009.619999997</v>
          </cell>
          <cell r="BT31">
            <v>52817009.619999997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K32" t="str">
            <v>2.2.7.2.1.03.07</v>
          </cell>
          <cell r="AL32" t="str">
            <v xml:space="preserve">  (-) Aportes Financeiros para Cobertura Déficit Atuarial - Pl. Amortização</v>
          </cell>
          <cell r="AN32">
            <v>0</v>
          </cell>
          <cell r="BS32">
            <v>52817009.619999997</v>
          </cell>
          <cell r="BT32">
            <v>52817009.619999997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K33" t="str">
            <v>2.2.7.2.1.04.00</v>
          </cell>
          <cell r="AL33" t="str">
            <v>PLANO PREVIDENCIÁRIO - PROVISÕES DE BENEFÍCIOS A CONCEDER</v>
          </cell>
          <cell r="AN33">
            <v>37662101.88000001</v>
          </cell>
        </row>
        <row r="34">
          <cell r="AK34" t="str">
            <v>2.2.7.2.1.04.01</v>
          </cell>
          <cell r="AL34" t="str">
            <v xml:space="preserve">  (+) Aposentadorias/Pensões/Outros Benefícios A Conceder (Previdenciário)</v>
          </cell>
          <cell r="AN34">
            <v>161587133.87</v>
          </cell>
        </row>
        <row r="35">
          <cell r="AK35" t="str">
            <v>2.2.7.2.1.04.02</v>
          </cell>
          <cell r="AL35" t="str">
            <v xml:space="preserve">  (-) Contribuições do Ente para o Plano Previdenciário do RPPS</v>
          </cell>
          <cell r="AN35">
            <v>-58016710.129999988</v>
          </cell>
        </row>
        <row r="36">
          <cell r="AK36" t="str">
            <v>2.2.7.2.1.04.03</v>
          </cell>
          <cell r="AL36" t="str">
            <v xml:space="preserve">  (-) Contribuições do Ativo para o Plano Previdenciário do RPPS</v>
          </cell>
          <cell r="AN36">
            <v>-51510777.369999997</v>
          </cell>
        </row>
        <row r="37">
          <cell r="AK37" t="str">
            <v>2.2.7.2.1.04.04</v>
          </cell>
          <cell r="AL37" t="str">
            <v xml:space="preserve">  (-) Compensação Previdenciária do Plano Previdenciário do RPPS</v>
          </cell>
          <cell r="AN37">
            <v>-14397544.49</v>
          </cell>
        </row>
        <row r="38">
          <cell r="AK38" t="str">
            <v>2.2.7.2.1.04.06</v>
          </cell>
          <cell r="AL38" t="str">
            <v xml:space="preserve">  (-) Aportes para Cobertura do Déficit Atuarial - Plano de Amortização</v>
          </cell>
          <cell r="AN38">
            <v>0</v>
          </cell>
          <cell r="BS38">
            <v>285512165.86000001</v>
          </cell>
          <cell r="BT38">
            <v>161587133.87</v>
          </cell>
          <cell r="BU38">
            <v>-58016710.129999988</v>
          </cell>
          <cell r="BV38">
            <v>-51510777.369999997</v>
          </cell>
          <cell r="BW38">
            <v>-14397544.49</v>
          </cell>
          <cell r="BX38">
            <v>-36767.300000000003</v>
          </cell>
          <cell r="BY38">
            <v>-50241434.469999969</v>
          </cell>
          <cell r="CA38">
            <v>338329175.48000002</v>
          </cell>
          <cell r="CB38">
            <v>288087741.01000005</v>
          </cell>
        </row>
        <row r="39">
          <cell r="AK39" t="str">
            <v>2.2.7.2.1.05.00</v>
          </cell>
          <cell r="AL39" t="str">
            <v>PLANO PREVIDENCIÁRIO - PLANO DE AMORTIZAÇAO</v>
          </cell>
          <cell r="AN39">
            <v>-50241434.469999969</v>
          </cell>
          <cell r="BS39">
            <v>285512165.86000001</v>
          </cell>
          <cell r="BT39">
            <v>161587133.87</v>
          </cell>
          <cell r="BU39">
            <v>-58016710.129999988</v>
          </cell>
          <cell r="BV39">
            <v>-51510777.369999997</v>
          </cell>
          <cell r="BW39">
            <v>-14397544.49</v>
          </cell>
          <cell r="BX39">
            <v>-33703.358333333337</v>
          </cell>
          <cell r="BY39">
            <v>-48569968.287933476</v>
          </cell>
          <cell r="CA39">
            <v>338329175.48000002</v>
          </cell>
          <cell r="CB39">
            <v>289759207.19206655</v>
          </cell>
        </row>
        <row r="40">
          <cell r="AK40" t="str">
            <v>2.2.7.2.1.05.98</v>
          </cell>
          <cell r="AL40" t="str">
            <v xml:space="preserve">  (-) Outros Créditos do Plano de Amortização</v>
          </cell>
          <cell r="AN40">
            <v>-50241434.469999969</v>
          </cell>
          <cell r="BS40">
            <v>285512165.86000001</v>
          </cell>
          <cell r="BT40">
            <v>161587133.87</v>
          </cell>
          <cell r="BU40">
            <v>-58016710.129999988</v>
          </cell>
          <cell r="BV40">
            <v>-51510777.369999997</v>
          </cell>
          <cell r="BW40">
            <v>-14397544.49</v>
          </cell>
          <cell r="BX40">
            <v>-30639.416666666668</v>
          </cell>
          <cell r="BY40">
            <v>-46898502.105866976</v>
          </cell>
          <cell r="CA40">
            <v>338329175.48000002</v>
          </cell>
          <cell r="CB40">
            <v>291430673.37413305</v>
          </cell>
        </row>
        <row r="41">
          <cell r="AK41" t="str">
            <v>2.2.7.2.1.06.00</v>
          </cell>
          <cell r="AL41" t="str">
            <v>PROVISÕES ATUARIAIS PARA AJUSTES DO PLANO FINANCEIRO</v>
          </cell>
          <cell r="AN41">
            <v>0</v>
          </cell>
          <cell r="BS41">
            <v>285512165.86000001</v>
          </cell>
          <cell r="BT41">
            <v>161587133.87</v>
          </cell>
          <cell r="BU41">
            <v>-58016710.129999988</v>
          </cell>
          <cell r="BV41">
            <v>-51510777.369999997</v>
          </cell>
          <cell r="BW41">
            <v>-14397544.49</v>
          </cell>
          <cell r="BX41">
            <v>-27575.475000000002</v>
          </cell>
          <cell r="BY41">
            <v>-45227035.923800483</v>
          </cell>
          <cell r="CA41">
            <v>338329175.48000002</v>
          </cell>
          <cell r="CB41">
            <v>293102139.55619955</v>
          </cell>
        </row>
        <row r="42">
          <cell r="AK42" t="str">
            <v>2.2.7.2.1.06.01</v>
          </cell>
          <cell r="AL42" t="str">
            <v xml:space="preserve">  (-) Provisão Atuarial para Oscilação de Riscos</v>
          </cell>
          <cell r="AN42">
            <v>0</v>
          </cell>
          <cell r="BS42">
            <v>285512165.86000001</v>
          </cell>
          <cell r="BT42">
            <v>161587133.87</v>
          </cell>
          <cell r="BU42">
            <v>-58016710.129999988</v>
          </cell>
          <cell r="BV42">
            <v>-51510777.369999997</v>
          </cell>
          <cell r="BW42">
            <v>-14397544.49</v>
          </cell>
          <cell r="BX42">
            <v>-24511.533333333333</v>
          </cell>
          <cell r="BY42">
            <v>-43555569.741733983</v>
          </cell>
          <cell r="CA42">
            <v>338329175.48000002</v>
          </cell>
          <cell r="CB42">
            <v>294773605.73826605</v>
          </cell>
        </row>
        <row r="43">
          <cell r="AK43" t="str">
            <v>2.2.7.2.1.07.00</v>
          </cell>
          <cell r="AL43" t="str">
            <v>PROVISÕES ATUARIAIS PARA AJUSTES DO PLANO PREVIDENCIÁRIO</v>
          </cell>
          <cell r="AN43">
            <v>20840364.75</v>
          </cell>
          <cell r="BS43">
            <v>285512165.86000001</v>
          </cell>
          <cell r="BT43">
            <v>161587133.87</v>
          </cell>
          <cell r="BU43">
            <v>-58016710.129999988</v>
          </cell>
          <cell r="BV43">
            <v>-51510777.369999997</v>
          </cell>
          <cell r="BW43">
            <v>-14397544.49</v>
          </cell>
          <cell r="BX43">
            <v>-21447.591666666667</v>
          </cell>
          <cell r="BY43">
            <v>-41884103.55966749</v>
          </cell>
          <cell r="CA43">
            <v>338329175.48000002</v>
          </cell>
          <cell r="CB43">
            <v>296445071.92033255</v>
          </cell>
        </row>
        <row r="44">
          <cell r="AK44" t="str">
            <v>2.2.7.2.1.07.01</v>
          </cell>
          <cell r="AL44" t="str">
            <v xml:space="preserve">  (+) Ajuste de Resultado Atuarial Superavitário</v>
          </cell>
          <cell r="AN44">
            <v>20840364.75</v>
          </cell>
          <cell r="BS44">
            <v>285512165.86000001</v>
          </cell>
          <cell r="BT44">
            <v>161587133.87</v>
          </cell>
          <cell r="BU44">
            <v>-58016710.129999988</v>
          </cell>
          <cell r="BV44">
            <v>-51510777.369999997</v>
          </cell>
          <cell r="BW44">
            <v>-14397544.49</v>
          </cell>
          <cell r="BX44">
            <v>-18383.650000000001</v>
          </cell>
          <cell r="BY44">
            <v>-40212637.37760099</v>
          </cell>
          <cell r="CA44">
            <v>338329175.48000002</v>
          </cell>
          <cell r="CB44">
            <v>298116538.10239905</v>
          </cell>
        </row>
        <row r="45">
          <cell r="AK45" t="str">
            <v>2.2.7.2.1.07.02</v>
          </cell>
          <cell r="AL45" t="str">
            <v xml:space="preserve">  (+) Provisão Atuarial para Oscilação de Riscos</v>
          </cell>
          <cell r="AN45">
            <v>0</v>
          </cell>
          <cell r="BS45">
            <v>285512165.86000001</v>
          </cell>
          <cell r="BT45">
            <v>161587133.87</v>
          </cell>
          <cell r="BU45">
            <v>-58016710.129999988</v>
          </cell>
          <cell r="BV45">
            <v>-51510777.369999997</v>
          </cell>
          <cell r="BW45">
            <v>-14397544.49</v>
          </cell>
          <cell r="BX45">
            <v>-15319.708333333332</v>
          </cell>
          <cell r="BY45">
            <v>-38541171.195534497</v>
          </cell>
          <cell r="CA45">
            <v>338329175.48000002</v>
          </cell>
          <cell r="CB45">
            <v>299788004.28446555</v>
          </cell>
        </row>
        <row r="46">
          <cell r="AK46" t="str">
            <v>2.2.7.2.1.07.03</v>
          </cell>
          <cell r="AL46" t="str">
            <v xml:space="preserve">  (+) Provisão Atuarial para Benefícios a Regularizar</v>
          </cell>
          <cell r="AN46">
            <v>0</v>
          </cell>
          <cell r="BS46">
            <v>285512165.86000001</v>
          </cell>
          <cell r="BT46">
            <v>161587133.87</v>
          </cell>
          <cell r="BU46">
            <v>-58016710.129999988</v>
          </cell>
          <cell r="BV46">
            <v>-51510777.369999997</v>
          </cell>
          <cell r="BW46">
            <v>-14397544.49</v>
          </cell>
          <cell r="BX46">
            <v>-12255.766666666666</v>
          </cell>
          <cell r="BY46">
            <v>-36869705.013467997</v>
          </cell>
          <cell r="CA46">
            <v>338329175.48000002</v>
          </cell>
          <cell r="CB46">
            <v>301459470.46653199</v>
          </cell>
        </row>
        <row r="47">
          <cell r="AK47" t="str">
            <v>2.2.7.2.1.07.04</v>
          </cell>
          <cell r="AL47" t="str">
            <v xml:space="preserve">  (+) Provisão Atuarial para Contingências de Benefícios</v>
          </cell>
          <cell r="AN47">
            <v>0</v>
          </cell>
          <cell r="BS47">
            <v>285512165.86000001</v>
          </cell>
          <cell r="BT47">
            <v>161587133.87</v>
          </cell>
          <cell r="BU47">
            <v>-58016710.129999988</v>
          </cell>
          <cell r="BV47">
            <v>-51510777.369999997</v>
          </cell>
          <cell r="BW47">
            <v>-14397544.49</v>
          </cell>
          <cell r="BX47">
            <v>-9191.8250000000007</v>
          </cell>
          <cell r="BY47">
            <v>-35198238.831401505</v>
          </cell>
          <cell r="CA47">
            <v>338329175.48000002</v>
          </cell>
          <cell r="CB47">
            <v>303130936.64859849</v>
          </cell>
        </row>
        <row r="48">
          <cell r="AK48" t="str">
            <v>2.2.7.2.1.07.98</v>
          </cell>
          <cell r="AL48" t="str">
            <v xml:space="preserve">  (+) Outras Provisões Atuariais para Ajustes do Plano</v>
          </cell>
          <cell r="AN48">
            <v>0</v>
          </cell>
          <cell r="BS48">
            <v>285512165.86000001</v>
          </cell>
          <cell r="BT48">
            <v>161587133.87</v>
          </cell>
          <cell r="BU48">
            <v>-58016710.129999988</v>
          </cell>
          <cell r="BV48">
            <v>-51510777.369999997</v>
          </cell>
          <cell r="BW48">
            <v>-14397544.49</v>
          </cell>
          <cell r="BX48">
            <v>-6127.8833333333314</v>
          </cell>
          <cell r="BY48">
            <v>-33526772.649335004</v>
          </cell>
          <cell r="CA48">
            <v>338329175.48000002</v>
          </cell>
          <cell r="CB48">
            <v>304802402.83066499</v>
          </cell>
        </row>
        <row r="49">
          <cell r="BS49">
            <v>285512165.86000001</v>
          </cell>
          <cell r="BT49">
            <v>161587133.87</v>
          </cell>
          <cell r="BU49">
            <v>-58016710.129999988</v>
          </cell>
          <cell r="BV49">
            <v>-51510777.369999997</v>
          </cell>
          <cell r="BW49">
            <v>-14397544.49</v>
          </cell>
          <cell r="BX49">
            <v>-3063.9416666666657</v>
          </cell>
          <cell r="BY49">
            <v>-31855306.467268512</v>
          </cell>
          <cell r="CA49">
            <v>338329175.48000002</v>
          </cell>
          <cell r="CB49">
            <v>306473869.01273149</v>
          </cell>
        </row>
        <row r="50">
          <cell r="BS50">
            <v>285512165.86000001</v>
          </cell>
          <cell r="BT50">
            <v>161587133.87</v>
          </cell>
          <cell r="BU50">
            <v>-58016710.129999988</v>
          </cell>
          <cell r="BV50">
            <v>-51510777.369999997</v>
          </cell>
          <cell r="BW50">
            <v>-14397544.49</v>
          </cell>
          <cell r="BX50">
            <v>0</v>
          </cell>
          <cell r="BY50">
            <v>-30183840.285202015</v>
          </cell>
          <cell r="CA50">
            <v>338329175.48000002</v>
          </cell>
          <cell r="CB50">
            <v>308145335.19479799</v>
          </cell>
        </row>
        <row r="54">
          <cell r="AK54" t="str">
            <v xml:space="preserve">          Superávit Atuarial</v>
          </cell>
          <cell r="AN54">
            <v>20840364.75</v>
          </cell>
        </row>
      </sheetData>
      <sheetData sheetId="18">
        <row r="3">
          <cell r="J3">
            <v>91042.553400000004</v>
          </cell>
        </row>
      </sheetData>
      <sheetData sheetId="19">
        <row r="6">
          <cell r="B6">
            <v>480</v>
          </cell>
        </row>
      </sheetData>
      <sheetData sheetId="20">
        <row r="7">
          <cell r="B7">
            <v>217</v>
          </cell>
        </row>
      </sheetData>
      <sheetData sheetId="21">
        <row r="16">
          <cell r="D16">
            <v>41</v>
          </cell>
        </row>
      </sheetData>
      <sheetData sheetId="22">
        <row r="5">
          <cell r="AJ5" t="str">
            <v>Devido a desaceleração da economia mundial, ocorrida por conta da pandemia de COVID-19 e que culminou na forte desvalorização do mercado financeiro entre os meses de fevereiro e março/2020, a carteira de investimentos do RPPS conseguiu apresentar rentabilidade anual positiva, mas com dificuldades  para o cumprimento  da Meta Atuarial.</v>
          </cell>
        </row>
      </sheetData>
      <sheetData sheetId="23"/>
      <sheetData sheetId="24">
        <row r="6">
          <cell r="B6" t="str">
            <v>IBGE 2019 - Masculino</v>
          </cell>
        </row>
      </sheetData>
      <sheetData sheetId="25">
        <row r="6">
          <cell r="B6" t="str">
            <v>IBGE 2019 - Feminino</v>
          </cell>
        </row>
      </sheetData>
      <sheetData sheetId="26"/>
      <sheetData sheetId="27">
        <row r="568">
          <cell r="L568" t="str">
            <v>76%-100%</v>
          </cell>
        </row>
      </sheetData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HIPÓTESES"/>
      <sheetName val="2-ESTATÍSTICA I"/>
      <sheetName val="3-ESTATÍSTICA II"/>
      <sheetName val="4-ESTATÍSTICA III"/>
      <sheetName val="5-ESTATÍSTICA IV"/>
      <sheetName val="6-IMINENTES"/>
      <sheetName val="7-EQUILÍBRIO ATUARIAL"/>
      <sheetName val="8-ALÍQUOTAS"/>
      <sheetName val="9-DÉFICIT e LDA"/>
      <sheetName val="10-PLANO 1"/>
      <sheetName val="11-PLANO 2"/>
      <sheetName val="13-PLANO 3-I"/>
      <sheetName val="14-PLANO 3-II"/>
      <sheetName val="15-PLANO 3-III"/>
      <sheetName val="16-PLANO AMORTIZAÇÃO"/>
      <sheetName val="16 II- FINANC. ORGÃO_ENTIDAD"/>
      <sheetName val="17-ADM e CN"/>
      <sheetName val="18-CN+ADM+CS"/>
      <sheetName val="19-EQUILÍBRIO FINANCEIRO"/>
      <sheetName val="20-PROVISÃO (EQUILÍBRIO)"/>
      <sheetName val="21-PROVISÃO (VIGENTE)"/>
      <sheetName val="22-BALANÇO ATUARIAL-Equilíbrio"/>
      <sheetName val="25-EVOLUÇÃO PROV BC-VIGENTE"/>
      <sheetName val="26-EVOLUÇÃO PROV BAC-VIGENTE"/>
      <sheetName val="27-COMPARATIVO 3 ANOS"/>
      <sheetName val="28-SENSIBILIDADE"/>
      <sheetName val="29-PARECER I"/>
      <sheetName val="30-PARECER II"/>
      <sheetName val="31-PARECER III"/>
      <sheetName val="32-PARECER IV"/>
      <sheetName val="33-PARECER V"/>
      <sheetName val="34-PARECER VI"/>
      <sheetName val="35-PROJEÇÃO I"/>
      <sheetName val="36-PROJEÇÃO--G.A--EQUILIBRIO"/>
      <sheetName val="37-PROJEÇÃO--G.A--VIGENTE"/>
      <sheetName val="38-PROJEÇÃO II"/>
      <sheetName val="39-PROJEÇÃO--GA+GF--EQUILIBRIO"/>
      <sheetName val="40-PROJEÇÃO--GA+GF--VIGENTE"/>
      <sheetName val="40-DURATION I"/>
      <sheetName val="41-DURATION-PROJEÇÃO"/>
      <sheetName val="42-DURATION II"/>
      <sheetName val="43-DURATION---PROJEÇÃO+RISCO"/>
      <sheetName val="44-DURATION III"/>
      <sheetName val="45-LDO"/>
    </sheetNames>
    <sheetDataSet>
      <sheetData sheetId="0" refreshError="1">
        <row r="24">
          <cell r="D24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A10" t="str">
            <v>A Folha de remuneração de contribuição dos Servidores Ativos é de R$ 1.377.626,21 (mês).</v>
          </cell>
        </row>
        <row r="12">
          <cell r="A12" t="str">
            <v>Data Focal desta Reavaliação Atuarial: 31/12/2020.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ÓRMULAÇÃO"/>
      <sheetName val="CENÁRIO 1"/>
      <sheetName val="CENÁRIO 2"/>
      <sheetName val="CENÁRIO 3"/>
    </sheetNames>
    <sheetDataSet>
      <sheetData sheetId="0">
        <row r="28">
          <cell r="C28">
            <v>61078041.780000001</v>
          </cell>
        </row>
      </sheetData>
      <sheetData sheetId="1">
        <row r="5">
          <cell r="I5">
            <v>-29401069.720000014</v>
          </cell>
        </row>
        <row r="6">
          <cell r="I6">
            <v>0</v>
          </cell>
        </row>
        <row r="7">
          <cell r="I7">
            <v>-29401069.720000014</v>
          </cell>
        </row>
        <row r="8">
          <cell r="I8">
            <v>35</v>
          </cell>
        </row>
        <row r="16">
          <cell r="H16">
            <v>-29401069.720000014</v>
          </cell>
        </row>
        <row r="17">
          <cell r="H17">
            <v>-30183840.285202015</v>
          </cell>
          <cell r="I17">
            <v>-782770.56520199985</v>
          </cell>
          <cell r="J17">
            <v>1590597.8718520007</v>
          </cell>
          <cell r="K17">
            <v>807827.30665000086</v>
          </cell>
          <cell r="L17">
            <v>3.5000000000000003E-2</v>
          </cell>
          <cell r="M17">
            <v>23080780.190000024</v>
          </cell>
        </row>
        <row r="18">
          <cell r="H18">
            <v>-31000880.464914944</v>
          </cell>
          <cell r="I18">
            <v>-817040.17971292825</v>
          </cell>
          <cell r="J18">
            <v>1632945.7594294292</v>
          </cell>
          <cell r="K18">
            <v>815905.57971650094</v>
          </cell>
          <cell r="L18">
            <v>3.5000000000000003E-2</v>
          </cell>
          <cell r="M18">
            <v>23311587.991900023</v>
          </cell>
        </row>
        <row r="19">
          <cell r="H19">
            <v>-31537567.707523551</v>
          </cell>
          <cell r="I19">
            <v>-536687.24260860751</v>
          </cell>
          <cell r="J19">
            <v>1677147.6331518986</v>
          </cell>
          <cell r="K19">
            <v>1140460.3905432911</v>
          </cell>
          <cell r="L19">
            <v>4.843808598112477E-2</v>
          </cell>
          <cell r="M19">
            <v>23544703.871819023</v>
          </cell>
        </row>
        <row r="20">
          <cell r="H20">
            <v>-31520505.883393779</v>
          </cell>
          <cell r="I20">
            <v>17061.824129770277</v>
          </cell>
          <cell r="J20">
            <v>1706182.4129770242</v>
          </cell>
          <cell r="K20">
            <v>1723244.2371067945</v>
          </cell>
          <cell r="L20">
            <v>7.2465656067102938E-2</v>
          </cell>
          <cell r="M20">
            <v>23780150.910537213</v>
          </cell>
        </row>
        <row r="21">
          <cell r="H21">
            <v>-31473905.106318764</v>
          </cell>
          <cell r="I21">
            <v>46600.777075016405</v>
          </cell>
          <cell r="J21">
            <v>1705259.3682916036</v>
          </cell>
          <cell r="K21">
            <v>1751860.14536662</v>
          </cell>
          <cell r="L21">
            <v>7.2939612618013905E-2</v>
          </cell>
          <cell r="M21">
            <v>24017952.419642586</v>
          </cell>
        </row>
        <row r="22">
          <cell r="H22">
            <v>-31395692.127913259</v>
          </cell>
          <cell r="I22">
            <v>78212.978405506816</v>
          </cell>
          <cell r="J22">
            <v>1702738.2662518453</v>
          </cell>
          <cell r="K22">
            <v>1780951.2446573521</v>
          </cell>
          <cell r="L22">
            <v>7.3416669048569139E-2</v>
          </cell>
          <cell r="M22">
            <v>24258131.943839014</v>
          </cell>
        </row>
        <row r="23">
          <cell r="H23">
            <v>-31283673.646110855</v>
          </cell>
          <cell r="I23">
            <v>112018.48180240346</v>
          </cell>
          <cell r="J23">
            <v>1698506.9441201075</v>
          </cell>
          <cell r="K23">
            <v>1810525.4259225109</v>
          </cell>
          <cell r="L23">
            <v>7.3896845633314473E-2</v>
          </cell>
          <cell r="M23">
            <v>24500713.263277404</v>
          </cell>
        </row>
        <row r="24">
          <cell r="H24">
            <v>-31135529.679224133</v>
          </cell>
          <cell r="I24">
            <v>148143.96688671969</v>
          </cell>
          <cell r="J24">
            <v>1692446.7442545972</v>
          </cell>
          <cell r="K24">
            <v>1840590.7111413169</v>
          </cell>
          <cell r="L24">
            <v>7.4380162779399975E-2</v>
          </cell>
          <cell r="M24">
            <v>24745720.395910177</v>
          </cell>
        </row>
        <row r="25">
          <cell r="H25">
            <v>-30948806.57936551</v>
          </cell>
          <cell r="I25">
            <v>186723.09985862346</v>
          </cell>
          <cell r="J25">
            <v>1684432.1556460257</v>
          </cell>
          <cell r="K25">
            <v>1871155.2555046491</v>
          </cell>
          <cell r="L25">
            <v>7.486664102744725E-2</v>
          </cell>
          <cell r="M25">
            <v>24993177.599869281</v>
          </cell>
        </row>
        <row r="26">
          <cell r="H26">
            <v>-30720909.665682051</v>
          </cell>
          <cell r="I26">
            <v>227896.91368345916</v>
          </cell>
          <cell r="J26">
            <v>1674330.4359436743</v>
          </cell>
          <cell r="K26">
            <v>1902227.3496271335</v>
          </cell>
          <cell r="L26">
            <v>7.53563010524224E-2</v>
          </cell>
          <cell r="M26">
            <v>25243109.375867974</v>
          </cell>
        </row>
        <row r="27">
          <cell r="H27">
            <v>-30449095.456799481</v>
          </cell>
          <cell r="I27">
            <v>271814.20888257073</v>
          </cell>
          <cell r="J27">
            <v>1662001.2129133991</v>
          </cell>
          <cell r="K27">
            <v>1933815.4217959698</v>
          </cell>
          <cell r="L27">
            <v>7.584916366451469E-2</v>
          </cell>
          <cell r="M27">
            <v>25495540.469626654</v>
          </cell>
        </row>
        <row r="28">
          <cell r="H28">
            <v>-30130463.480755236</v>
          </cell>
          <cell r="I28">
            <v>318631.97604424646</v>
          </cell>
          <cell r="J28">
            <v>1647296.0642128519</v>
          </cell>
          <cell r="K28">
            <v>1965928.0402570984</v>
          </cell>
          <cell r="L28">
            <v>7.6345249810020999E-2</v>
          </cell>
          <cell r="M28">
            <v>25750495.874322921</v>
          </cell>
        </row>
        <row r="29">
          <cell r="H29">
            <v>-29761947.639524762</v>
          </cell>
          <cell r="I29">
            <v>368515.84123047325</v>
          </cell>
          <cell r="J29">
            <v>1630058.0743088583</v>
          </cell>
          <cell r="K29">
            <v>1998573.9155393315</v>
          </cell>
          <cell r="L29">
            <v>7.6844580572235949E-2</v>
          </cell>
          <cell r="M29">
            <v>26008000.833066151</v>
          </cell>
        </row>
        <row r="30">
          <cell r="H30">
            <v>-29340307.10400597</v>
          </cell>
          <cell r="I30">
            <v>421640.53551879013</v>
          </cell>
          <cell r="J30">
            <v>1610121.3672982897</v>
          </cell>
          <cell r="K30">
            <v>2031761.9028170798</v>
          </cell>
          <cell r="L30">
            <v>7.7347177172348014E-2</v>
          </cell>
          <cell r="M30">
            <v>26268080.841396812</v>
          </cell>
        </row>
        <row r="31">
          <cell r="H31">
            <v>-28862116.714020379</v>
          </cell>
          <cell r="I31">
            <v>478190.38998558954</v>
          </cell>
          <cell r="J31">
            <v>1587310.6143267232</v>
          </cell>
          <cell r="K31">
            <v>2065501.0043123127</v>
          </cell>
          <cell r="L31">
            <v>7.7853060970341351E-2</v>
          </cell>
          <cell r="M31">
            <v>26530761.64981078</v>
          </cell>
        </row>
        <row r="32">
          <cell r="H32">
            <v>-28323756.856512476</v>
          </cell>
          <cell r="I32">
            <v>538359.85750790429</v>
          </cell>
          <cell r="J32">
            <v>1561440.5142285025</v>
          </cell>
          <cell r="K32">
            <v>2099800.3717364068</v>
          </cell>
          <cell r="L32">
            <v>7.83622534659036E-2</v>
          </cell>
          <cell r="M32">
            <v>26796069.266308889</v>
          </cell>
        </row>
        <row r="33">
          <cell r="H33">
            <v>-27721402.793677263</v>
          </cell>
          <cell r="I33">
            <v>602354.06283521466</v>
          </cell>
          <cell r="J33">
            <v>1532315.2459373251</v>
          </cell>
          <cell r="K33">
            <v>2134669.3087725397</v>
          </cell>
          <cell r="L33">
            <v>7.8874776299339602E-2</v>
          </cell>
          <cell r="M33">
            <v>27064029.958971977</v>
          </cell>
        </row>
        <row r="34">
          <cell r="H34">
            <v>-27051013.41121589</v>
          </cell>
          <cell r="I34">
            <v>670389.3824613723</v>
          </cell>
          <cell r="J34">
            <v>1499727.8911379399</v>
          </cell>
          <cell r="K34">
            <v>2170117.2735993122</v>
          </cell>
          <cell r="L34">
            <v>7.939065125249109E-2</v>
          </cell>
          <cell r="M34">
            <v>27334670.258561697</v>
          </cell>
        </row>
        <row r="35">
          <cell r="H35">
            <v>-26308319.355306398</v>
          </cell>
          <cell r="I35">
            <v>742694.05590949068</v>
          </cell>
          <cell r="J35">
            <v>1463459.8255467797</v>
          </cell>
          <cell r="K35">
            <v>2206153.8814562703</v>
          </cell>
          <cell r="L35">
            <v>7.9909900249662422E-2</v>
          </cell>
          <cell r="M35">
            <v>27608016.961147316</v>
          </cell>
        </row>
        <row r="36">
          <cell r="H36">
            <v>-25488810.525176439</v>
          </cell>
          <cell r="I36">
            <v>819508.83012995892</v>
          </cell>
          <cell r="J36">
            <v>1423280.0771220762</v>
          </cell>
          <cell r="K36">
            <v>2242788.9072520351</v>
          </cell>
          <cell r="L36">
            <v>8.0432545358552321E-2</v>
          </cell>
          <cell r="M36">
            <v>27884097.130758788</v>
          </cell>
        </row>
        <row r="37">
          <cell r="H37">
            <v>-24587722.886372745</v>
          </cell>
          <cell r="I37">
            <v>901087.63880369463</v>
          </cell>
          <cell r="J37">
            <v>1378944.6494120455</v>
          </cell>
          <cell r="K37">
            <v>2280032.2882157401</v>
          </cell>
          <cell r="L37">
            <v>8.0958608791191752E-2</v>
          </cell>
          <cell r="M37">
            <v>28162938.102066375</v>
          </cell>
        </row>
        <row r="38">
          <cell r="H38">
            <v>-23600024.567933008</v>
          </cell>
          <cell r="I38">
            <v>987698.3184397351</v>
          </cell>
          <cell r="J38">
            <v>1330195.8081527655</v>
          </cell>
          <cell r="K38">
            <v>2317894.1265925006</v>
          </cell>
          <cell r="L38">
            <v>8.148811290488793E-2</v>
          </cell>
          <cell r="M38">
            <v>28444567.48308704</v>
          </cell>
        </row>
        <row r="39">
          <cell r="H39">
            <v>-22520401.204674546</v>
          </cell>
          <cell r="I39">
            <v>1079623.3632584629</v>
          </cell>
          <cell r="J39">
            <v>1276761.3291251757</v>
          </cell>
          <cell r="K39">
            <v>2356384.6923836386</v>
          </cell>
          <cell r="L39">
            <v>8.2021080203174446E-2</v>
          </cell>
          <cell r="M39">
            <v>28729013.157917909</v>
          </cell>
        </row>
        <row r="40">
          <cell r="H40">
            <v>-21343240.48371502</v>
          </cell>
          <cell r="I40">
            <v>1177160.7209595253</v>
          </cell>
          <cell r="J40">
            <v>1218353.7051728929</v>
          </cell>
          <cell r="K40">
            <v>2395514.4261324182</v>
          </cell>
          <cell r="L40">
            <v>8.2557533336767699E-2</v>
          </cell>
          <cell r="M40">
            <v>29016303.289497089</v>
          </cell>
        </row>
        <row r="41">
          <cell r="H41">
            <v>-20062615.852127969</v>
          </cell>
          <cell r="I41">
            <v>1280624.6315870502</v>
          </cell>
          <cell r="J41">
            <v>1154669.3101689827</v>
          </cell>
          <cell r="K41">
            <v>2435293.9417560329</v>
          </cell>
          <cell r="L41">
            <v>8.309749510452949E-2</v>
          </cell>
          <cell r="M41">
            <v>29306466.322392061</v>
          </cell>
        </row>
        <row r="42">
          <cell r="H42">
            <v>-18672269.340303466</v>
          </cell>
          <cell r="I42">
            <v>1390346.5118245042</v>
          </cell>
          <cell r="J42">
            <v>1085387.5176001231</v>
          </cell>
          <cell r="K42">
            <v>2475734.0294246273</v>
          </cell>
          <cell r="L42">
            <v>8.3640988454436002E-2</v>
          </cell>
          <cell r="M42">
            <v>29599530.985615984</v>
          </cell>
        </row>
        <row r="43">
          <cell r="H43">
            <v>-17165593.45312576</v>
          </cell>
          <cell r="I43">
            <v>1506675.8871777062</v>
          </cell>
          <cell r="J43">
            <v>1010169.7713104176</v>
          </cell>
          <cell r="K43">
            <v>2516845.6584881237</v>
          </cell>
          <cell r="L43">
            <v>8.4188036484553044E-2</v>
          </cell>
          <cell r="M43">
            <v>29895526.295472145</v>
          </cell>
        </row>
        <row r="44">
          <cell r="H44">
            <v>-15535612.078488212</v>
          </cell>
          <cell r="I44">
            <v>1629981.3746375483</v>
          </cell>
          <cell r="J44">
            <v>928658.60581410362</v>
          </cell>
          <cell r="K44">
            <v>2558639.9804516518</v>
          </cell>
          <cell r="L44">
            <v>8.4738662444017704E-2</v>
          </cell>
          <cell r="M44">
            <v>30194481.558426868</v>
          </cell>
        </row>
        <row r="45">
          <cell r="H45">
            <v>-13774960.359934038</v>
          </cell>
          <cell r="I45">
            <v>1760651.718554175</v>
          </cell>
          <cell r="J45">
            <v>840476.61344621226</v>
          </cell>
          <cell r="K45">
            <v>2601128.3320003874</v>
          </cell>
          <cell r="L45">
            <v>8.5292889734026434E-2</v>
          </cell>
          <cell r="M45">
            <v>30496426.374011137</v>
          </cell>
        </row>
        <row r="46">
          <cell r="H46">
            <v>-11875863.477331847</v>
          </cell>
          <cell r="I46">
            <v>1899096.8826021897</v>
          </cell>
          <cell r="J46">
            <v>745225.35547243152</v>
          </cell>
          <cell r="K46">
            <v>2644322.2380746212</v>
          </cell>
          <cell r="L46">
            <v>8.5850741908829548E-2</v>
          </cell>
          <cell r="M46">
            <v>30801390.637751248</v>
          </cell>
        </row>
        <row r="47">
          <cell r="H47">
            <v>-9830114.2764596064</v>
          </cell>
          <cell r="I47">
            <v>2045749.2008722406</v>
          </cell>
          <cell r="J47">
            <v>642484.2141236529</v>
          </cell>
          <cell r="K47">
            <v>2688233.4149958934</v>
          </cell>
          <cell r="L47">
            <v>8.6412242676732309E-2</v>
          </cell>
          <cell r="M47">
            <v>31109404.544128761</v>
          </cell>
        </row>
        <row r="48">
          <cell r="H48">
            <v>-7629049.6851710323</v>
          </cell>
          <cell r="I48">
            <v>2201064.5912885736</v>
          </cell>
          <cell r="J48">
            <v>531809.18235646468</v>
          </cell>
          <cell r="K48">
            <v>2732873.7736450383</v>
          </cell>
          <cell r="L48">
            <v>8.6977415901102487E-2</v>
          </cell>
          <cell r="M48">
            <v>31420498.589570049</v>
          </cell>
        </row>
        <row r="49">
          <cell r="H49">
            <v>-5263525.8504457809</v>
          </cell>
          <cell r="I49">
            <v>2365523.834725251</v>
          </cell>
          <cell r="J49">
            <v>412731.58796775289</v>
          </cell>
          <cell r="K49">
            <v>2778255.4226930039</v>
          </cell>
          <cell r="L49">
            <v>8.7546285601384541E-2</v>
          </cell>
          <cell r="M49">
            <v>31734703.57546575</v>
          </cell>
        </row>
        <row r="50">
          <cell r="H50">
            <v>-2723891.9270695774</v>
          </cell>
          <cell r="I50">
            <v>2539633.9233762035</v>
          </cell>
          <cell r="J50">
            <v>284756.74850911676</v>
          </cell>
          <cell r="K50">
            <v>2824390.6718853205</v>
          </cell>
          <cell r="L50">
            <v>8.8118875954120407E-2</v>
          </cell>
          <cell r="M50">
            <v>32052050.611220408</v>
          </cell>
        </row>
        <row r="51">
          <cell r="H51">
            <v>37.555057072080672</v>
          </cell>
          <cell r="I51">
            <v>2723929.4821266495</v>
          </cell>
          <cell r="J51">
            <v>147362.55325446415</v>
          </cell>
          <cell r="K51">
            <v>2871292.0353811136</v>
          </cell>
          <cell r="L51">
            <v>8.8695211293977019E-2</v>
          </cell>
          <cell r="M51">
            <v>32372571.117332611</v>
          </cell>
        </row>
      </sheetData>
      <sheetData sheetId="2">
        <row r="5">
          <cell r="I5">
            <v>-29401069.720000014</v>
          </cell>
        </row>
      </sheetData>
      <sheetData sheetId="3">
        <row r="16">
          <cell r="H16">
            <v>-20433743.455400012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REMISSAS"/>
      <sheetName val="2-PROJEÇÃO (GA)"/>
      <sheetName val="3-PROJEÇÃO (GF)"/>
      <sheetName val="4-PROJEÇÃO (GA e GF)"/>
      <sheetName val="5-Auxílio-Projeção"/>
      <sheetName val="6-GA. 1-(M) S. ATIVO-ATIVO"/>
      <sheetName val="7-GA. 2-(M) S. ATIVO-INVÁLIDO"/>
      <sheetName val="8-GA. 4-(M) S. ATIVO-PENSÃO"/>
      <sheetName val="9-GA.5-(M) S. ATIVO-APOSENTADOR"/>
      <sheetName val="10-GA. 6-(M) S. ATIVO-APO(PENS)"/>
      <sheetName val="11-GA. 1-(F) S. ATIVO-ATIVO"/>
      <sheetName val="12-GA. 2-(F) S. ATIVO-INVÁLIDO"/>
      <sheetName val="13-GA. 4-(F) S. ATIVO-PENSÃO"/>
      <sheetName val="14-GA.5-(F) S. ATIVO-APOSENTADO"/>
      <sheetName val="15-GA.6-(F) S. ATIVO-APO.(PENS)"/>
      <sheetName val="16-GA.7-(MeF) APOS.ATUAL INVÁLI"/>
      <sheetName val="17-GA.8-(M) APOS. ATUAL-VÁLIDO"/>
      <sheetName val="18-GA.8-(F) APOS. ATUAL-VÁLIDO"/>
      <sheetName val="19-GA.10-(M) PENSIONISTA ATUAL"/>
      <sheetName val="20-GA.10-(F) PENSIONISTA ATUAL"/>
      <sheetName val="21-GF.1-(M) S. ATIVO- ATIVO-REP"/>
      <sheetName val="22-GF.2-(M) S. ATIVO-INVÁLIDO"/>
      <sheetName val="23-GF.4-(M) S. ATIVO-PENSÃO"/>
      <sheetName val="24-GF.5-(M) S. ATIVO-APOSENTADO"/>
      <sheetName val="25-GF.6-(M) S. ATIVO-APO (PENS)"/>
      <sheetName val="26-GF.1-(F) S. ATIVO-ATIVO-REP"/>
      <sheetName val="27-GF.2-(F) S. ATIVO-INVÁLIDO"/>
      <sheetName val="28-GF.4-(F) S. ATIVO-PENSÃO"/>
      <sheetName val="29-GF.5-(F) S. ATIVO-APOSENTADO"/>
      <sheetName val="30-GF.6-(M) S. ATIVO-APOS(PENS)"/>
      <sheetName val="31-FLUXO DE CAIXA DA PROJEÇÃO"/>
      <sheetName val=" 32-GRÁFICO PROEJÇÃO"/>
      <sheetName val="33-DURAÇÃO PASSIVO (G.A)"/>
      <sheetName val="34-DURAÇÃO PASSIVO (G.A e G.F)"/>
      <sheetName val="35-FLUXO DE CAIXA DURAÇÃO PASSI"/>
      <sheetName val=" 36-GRÁFICOS DURAÇ(G.A. e G.F.)"/>
      <sheetName val="37-PARÂMETROS"/>
      <sheetName val="  38-LDO  "/>
      <sheetName val="39-FAIXA ETÁRIA"/>
      <sheetName val="Fluxo de Caixa - MPS"/>
      <sheetName val="APOSENTADOS_PENSIONISTAS ATUAIS"/>
    </sheetNames>
    <sheetDataSet>
      <sheetData sheetId="0">
        <row r="18">
          <cell r="C18">
            <v>61041274.480000004</v>
          </cell>
        </row>
      </sheetData>
      <sheetData sheetId="1">
        <row r="4">
          <cell r="F4" t="str">
            <v>Rentabilidade 5,41%  a.a.</v>
          </cell>
        </row>
        <row r="5">
          <cell r="B5">
            <v>714</v>
          </cell>
          <cell r="C5">
            <v>3060898.950720001</v>
          </cell>
          <cell r="D5">
            <v>3888069.8006533491</v>
          </cell>
          <cell r="E5">
            <v>807827.30665000086</v>
          </cell>
          <cell r="F5">
            <v>3427305.6265806705</v>
          </cell>
          <cell r="G5">
            <v>482189.58428571426</v>
          </cell>
          <cell r="H5">
            <v>11666291.268889736</v>
          </cell>
          <cell r="I5">
            <v>142.01097238886479</v>
          </cell>
          <cell r="J5">
            <v>28.51367085444182</v>
          </cell>
          <cell r="K5">
            <v>4904421.7557626963</v>
          </cell>
          <cell r="L5">
            <v>527901.12446374074</v>
          </cell>
          <cell r="M5">
            <v>0</v>
          </cell>
          <cell r="N5">
            <v>496631.76</v>
          </cell>
          <cell r="O5">
            <v>5928954.6402264368</v>
          </cell>
          <cell r="P5">
            <v>66778611.108663306</v>
          </cell>
          <cell r="AC5">
            <v>714</v>
          </cell>
          <cell r="AD5">
            <v>3060898.950720001</v>
          </cell>
          <cell r="AE5">
            <v>3887693.4948800015</v>
          </cell>
          <cell r="AF5">
            <v>1927245.1458650022</v>
          </cell>
          <cell r="AG5">
            <v>3487845.7735398645</v>
          </cell>
          <cell r="AH5">
            <v>482189.58428571426</v>
          </cell>
          <cell r="AI5">
            <v>12845872.949290585</v>
          </cell>
          <cell r="AJ5">
            <v>142.01097238886479</v>
          </cell>
          <cell r="AK5">
            <v>28.51367085444182</v>
          </cell>
          <cell r="AL5">
            <v>4904421.7557626963</v>
          </cell>
          <cell r="AM5">
            <v>527901.12446374074</v>
          </cell>
          <cell r="AN5">
            <v>0</v>
          </cell>
          <cell r="AO5">
            <v>496631.76</v>
          </cell>
          <cell r="AP5">
            <v>5928954.6402264368</v>
          </cell>
          <cell r="AQ5">
            <v>67958192.789064154</v>
          </cell>
        </row>
        <row r="6">
          <cell r="B6">
            <v>710.29233219711546</v>
          </cell>
          <cell r="C6">
            <v>3078022.5777225532</v>
          </cell>
          <cell r="D6">
            <v>3909820.8803518852</v>
          </cell>
          <cell r="E6">
            <v>815905.57971650094</v>
          </cell>
          <cell r="F6">
            <v>3724837.9530543038</v>
          </cell>
          <cell r="G6">
            <v>445422.28428571427</v>
          </cell>
          <cell r="H6">
            <v>11974009.275130957</v>
          </cell>
          <cell r="I6">
            <v>143.14520271558516</v>
          </cell>
          <cell r="J6">
            <v>28.323210317658628</v>
          </cell>
          <cell r="K6">
            <v>5082783.7159513133</v>
          </cell>
          <cell r="L6">
            <v>545589.12565908802</v>
          </cell>
          <cell r="M6">
            <v>0</v>
          </cell>
          <cell r="N6">
            <v>548430.78960452892</v>
          </cell>
          <cell r="O6">
            <v>6176803.6312149297</v>
          </cell>
          <cell r="P6">
            <v>72575816.752579331</v>
          </cell>
          <cell r="AC6">
            <v>710.29233219711546</v>
          </cell>
          <cell r="AD6">
            <v>3078022.5777225532</v>
          </cell>
          <cell r="AE6">
            <v>3909442.4694062318</v>
          </cell>
          <cell r="AF6">
            <v>1996274.5973943083</v>
          </cell>
          <cell r="AG6">
            <v>3852490.8137881989</v>
          </cell>
          <cell r="AH6">
            <v>445422.28428571427</v>
          </cell>
          <cell r="AI6">
            <v>13281652.742597008</v>
          </cell>
          <cell r="AJ6">
            <v>143.14520271558516</v>
          </cell>
          <cell r="AK6">
            <v>28.323210317658628</v>
          </cell>
          <cell r="AL6">
            <v>5082783.7159513133</v>
          </cell>
          <cell r="AM6">
            <v>545589.12565908802</v>
          </cell>
          <cell r="AN6">
            <v>0</v>
          </cell>
          <cell r="AO6">
            <v>548430.78960452892</v>
          </cell>
          <cell r="AP6">
            <v>6176803.6312149297</v>
          </cell>
          <cell r="AQ6">
            <v>75063041.900446236</v>
          </cell>
        </row>
        <row r="7">
          <cell r="B7">
            <v>682.3233000369928</v>
          </cell>
          <cell r="C7">
            <v>2960574.2945060884</v>
          </cell>
          <cell r="D7">
            <v>3760633.6218162505</v>
          </cell>
          <cell r="E7">
            <v>1140460.3905432911</v>
          </cell>
          <cell r="F7">
            <v>3979122.4661544748</v>
          </cell>
          <cell r="G7">
            <v>445422.28428571427</v>
          </cell>
          <cell r="H7">
            <v>12286213.05730582</v>
          </cell>
          <cell r="I7">
            <v>170.89130571015733</v>
          </cell>
          <cell r="J7">
            <v>28.320165471198848</v>
          </cell>
          <cell r="K7">
            <v>6221953.9504263354</v>
          </cell>
          <cell r="L7">
            <v>554894.2493826251</v>
          </cell>
          <cell r="M7">
            <v>0</v>
          </cell>
          <cell r="N7">
            <v>554812.08006820711</v>
          </cell>
          <cell r="O7">
            <v>7331660.2798771681</v>
          </cell>
          <cell r="P7">
            <v>77530369.530007973</v>
          </cell>
          <cell r="AC7">
            <v>682.3233000369928</v>
          </cell>
          <cell r="AD7">
            <v>2960574.2945060884</v>
          </cell>
          <cell r="AE7">
            <v>3760269.6499186531</v>
          </cell>
          <cell r="AF7">
            <v>4026459.6261924691</v>
          </cell>
          <cell r="AG7">
            <v>4269794.2144230343</v>
          </cell>
          <cell r="AH7">
            <v>445422.28428571427</v>
          </cell>
          <cell r="AI7">
            <v>15462520.069325959</v>
          </cell>
          <cell r="AJ7">
            <v>170.89130571015733</v>
          </cell>
          <cell r="AK7">
            <v>28.320165471198848</v>
          </cell>
          <cell r="AL7">
            <v>6221953.9504263354</v>
          </cell>
          <cell r="AM7">
            <v>554894.2493826251</v>
          </cell>
          <cell r="AN7">
            <v>0</v>
          </cell>
          <cell r="AO7">
            <v>554812.08006820711</v>
          </cell>
          <cell r="AP7">
            <v>7331660.2798771681</v>
          </cell>
          <cell r="AQ7">
            <v>83193901.689895019</v>
          </cell>
        </row>
        <row r="8">
          <cell r="B8">
            <v>672.30519907034613</v>
          </cell>
          <cell r="C8">
            <v>2938548.3589110342</v>
          </cell>
          <cell r="D8">
            <v>3732655.444033504</v>
          </cell>
          <cell r="E8">
            <v>1723244.2371067945</v>
          </cell>
          <cell r="F8">
            <v>4250066.8776951442</v>
          </cell>
          <cell r="G8">
            <v>445422.28428571427</v>
          </cell>
          <cell r="H8">
            <v>13089937.202032192</v>
          </cell>
          <cell r="I8">
            <v>180.66675023192789</v>
          </cell>
          <cell r="J8">
            <v>28.323256272319249</v>
          </cell>
          <cell r="K8">
            <v>6685181.4606960677</v>
          </cell>
          <cell r="L8">
            <v>564689.86483299069</v>
          </cell>
          <cell r="M8">
            <v>0</v>
          </cell>
          <cell r="N8">
            <v>560906.83389647934</v>
          </cell>
          <cell r="O8">
            <v>7810778.159425538</v>
          </cell>
          <cell r="P8">
            <v>82809528.572614625</v>
          </cell>
          <cell r="AC8">
            <v>672.30519907034613</v>
          </cell>
          <cell r="AD8">
            <v>2938548.3589110342</v>
          </cell>
          <cell r="AE8">
            <v>3732294.179996199</v>
          </cell>
          <cell r="AF8">
            <v>6092814.0738955531</v>
          </cell>
          <cell r="AG8">
            <v>4792838.1513308864</v>
          </cell>
          <cell r="AH8">
            <v>445422.28428571427</v>
          </cell>
          <cell r="AI8">
            <v>18001917.048419386</v>
          </cell>
          <cell r="AJ8">
            <v>180.66675023192789</v>
          </cell>
          <cell r="AK8">
            <v>28.323256272319249</v>
          </cell>
          <cell r="AL8">
            <v>6685181.4606960677</v>
          </cell>
          <cell r="AM8">
            <v>564689.86483299069</v>
          </cell>
          <cell r="AN8">
            <v>0</v>
          </cell>
          <cell r="AO8">
            <v>560906.83389647934</v>
          </cell>
          <cell r="AP8">
            <v>7810778.159425538</v>
          </cell>
          <cell r="AQ8">
            <v>93385040.578888863</v>
          </cell>
        </row>
        <row r="9">
          <cell r="B9">
            <v>655.29837769454355</v>
          </cell>
          <cell r="C9">
            <v>2888037.0690595568</v>
          </cell>
          <cell r="D9">
            <v>3668494.0901876409</v>
          </cell>
          <cell r="E9">
            <v>1751860.14536662</v>
          </cell>
          <cell r="F9">
            <v>4494104.9870420815</v>
          </cell>
          <cell r="G9">
            <v>445422.28428571427</v>
          </cell>
          <cell r="H9">
            <v>13247918.575941613</v>
          </cell>
          <cell r="I9">
            <v>197.40313246996641</v>
          </cell>
          <cell r="J9">
            <v>27.332277091618874</v>
          </cell>
          <cell r="K9">
            <v>7358611.9467651388</v>
          </cell>
          <cell r="L9">
            <v>567195.08658446535</v>
          </cell>
          <cell r="M9">
            <v>0</v>
          </cell>
          <cell r="N9">
            <v>567202.65049205162</v>
          </cell>
          <cell r="O9">
            <v>8493009.6838416569</v>
          </cell>
          <cell r="P9">
            <v>87564437.464714572</v>
          </cell>
          <cell r="AC9">
            <v>655.29837769454355</v>
          </cell>
          <cell r="AD9">
            <v>2888037.0690595568</v>
          </cell>
          <cell r="AE9">
            <v>3668139.0359894377</v>
          </cell>
          <cell r="AF9">
            <v>6189801.2978896033</v>
          </cell>
          <cell r="AG9">
            <v>5306313.5945008881</v>
          </cell>
          <cell r="AH9">
            <v>445422.28428571427</v>
          </cell>
          <cell r="AI9">
            <v>18497713.281725198</v>
          </cell>
          <cell r="AJ9">
            <v>197.40313246996641</v>
          </cell>
          <cell r="AK9">
            <v>27.332277091618874</v>
          </cell>
          <cell r="AL9">
            <v>7358611.9467651388</v>
          </cell>
          <cell r="AM9">
            <v>567195.08658446535</v>
          </cell>
          <cell r="AN9">
            <v>0</v>
          </cell>
          <cell r="AO9">
            <v>567202.65049205162</v>
          </cell>
          <cell r="AP9">
            <v>8493009.6838416569</v>
          </cell>
          <cell r="AQ9">
            <v>103389744.1767724</v>
          </cell>
        </row>
        <row r="10">
          <cell r="B10">
            <v>646.27209102756422</v>
          </cell>
          <cell r="C10">
            <v>2874793.7959004156</v>
          </cell>
          <cell r="D10">
            <v>3651671.9829371716</v>
          </cell>
          <cell r="E10">
            <v>1780951.2446573521</v>
          </cell>
          <cell r="F10">
            <v>4728103.1162356893</v>
          </cell>
          <cell r="G10">
            <v>445422.28428571427</v>
          </cell>
          <cell r="H10">
            <v>13480942.424016343</v>
          </cell>
          <cell r="I10">
            <v>206.13938128355576</v>
          </cell>
          <cell r="J10">
            <v>27.343700341213847</v>
          </cell>
          <cell r="K10">
            <v>7770660.2789206039</v>
          </cell>
          <cell r="L10">
            <v>577531.12596379931</v>
          </cell>
          <cell r="M10">
            <v>0</v>
          </cell>
          <cell r="N10">
            <v>573463.99541692843</v>
          </cell>
          <cell r="O10">
            <v>8921655.4003013317</v>
          </cell>
          <cell r="P10">
            <v>92123724.488429576</v>
          </cell>
          <cell r="AC10">
            <v>646.27209102756422</v>
          </cell>
          <cell r="AD10">
            <v>2874793.7959004156</v>
          </cell>
          <cell r="AE10">
            <v>3651318.5568620227</v>
          </cell>
          <cell r="AF10">
            <v>6288332.3933203956</v>
          </cell>
          <cell r="AG10">
            <v>5828082.409150023</v>
          </cell>
          <cell r="AH10">
            <v>445422.28428571427</v>
          </cell>
          <cell r="AI10">
            <v>19087949.439518571</v>
          </cell>
          <cell r="AJ10">
            <v>206.13938128355576</v>
          </cell>
          <cell r="AK10">
            <v>27.343700341213847</v>
          </cell>
          <cell r="AL10">
            <v>7770660.2789206039</v>
          </cell>
          <cell r="AM10">
            <v>577531.12596379931</v>
          </cell>
          <cell r="AN10">
            <v>0</v>
          </cell>
          <cell r="AO10">
            <v>573463.99541692843</v>
          </cell>
          <cell r="AP10">
            <v>8921655.4003013317</v>
          </cell>
          <cell r="AQ10">
            <v>113556038.21598963</v>
          </cell>
        </row>
        <row r="11">
          <cell r="B11">
            <v>634.25504246191213</v>
          </cell>
          <cell r="C11">
            <v>2836862.05951548</v>
          </cell>
          <cell r="D11">
            <v>3603489.6544451052</v>
          </cell>
          <cell r="E11">
            <v>1810525.4259225109</v>
          </cell>
          <cell r="F11">
            <v>4938638.5386730675</v>
          </cell>
          <cell r="G11">
            <v>445422.28428571427</v>
          </cell>
          <cell r="H11">
            <v>13634937.962841878</v>
          </cell>
          <cell r="I11">
            <v>218.58075696356795</v>
          </cell>
          <cell r="J11">
            <v>27.355154693219109</v>
          </cell>
          <cell r="K11">
            <v>8364536.0627728272</v>
          </cell>
          <cell r="L11">
            <v>588260.10666327842</v>
          </cell>
          <cell r="M11">
            <v>0</v>
          </cell>
          <cell r="N11">
            <v>580008.91371556383</v>
          </cell>
          <cell r="O11">
            <v>9532805.0831516702</v>
          </cell>
          <cell r="P11">
            <v>96225857.368119791</v>
          </cell>
          <cell r="AC11">
            <v>634.25504246191213</v>
          </cell>
          <cell r="AD11">
            <v>2836862.05951548</v>
          </cell>
          <cell r="AE11">
            <v>3603140.8916834551</v>
          </cell>
          <cell r="AF11">
            <v>6388431.9359919913</v>
          </cell>
          <cell r="AG11">
            <v>6345772.5854634205</v>
          </cell>
          <cell r="AH11">
            <v>445422.28428571427</v>
          </cell>
          <cell r="AI11">
            <v>19619629.756940059</v>
          </cell>
          <cell r="AJ11">
            <v>218.58075696356795</v>
          </cell>
          <cell r="AK11">
            <v>27.355154693219109</v>
          </cell>
          <cell r="AL11">
            <v>8364536.0627728272</v>
          </cell>
          <cell r="AM11">
            <v>588260.10666327842</v>
          </cell>
          <cell r="AN11">
            <v>0</v>
          </cell>
          <cell r="AO11">
            <v>580008.91371556383</v>
          </cell>
          <cell r="AP11">
            <v>9532805.0831516702</v>
          </cell>
          <cell r="AQ11">
            <v>123642862.88977802</v>
          </cell>
        </row>
        <row r="12">
          <cell r="B12">
            <v>607.27789263077204</v>
          </cell>
          <cell r="C12">
            <v>2735306.7477621408</v>
          </cell>
          <cell r="D12">
            <v>3474490.2503219424</v>
          </cell>
          <cell r="E12">
            <v>1840590.7111413169</v>
          </cell>
          <cell r="F12">
            <v>5092485.9527664231</v>
          </cell>
          <cell r="G12">
            <v>445422.28428571427</v>
          </cell>
          <cell r="H12">
            <v>13588295.946277538</v>
          </cell>
          <cell r="I12">
            <v>244.45034969937149</v>
          </cell>
          <cell r="J12">
            <v>26.549560151333701</v>
          </cell>
          <cell r="K12">
            <v>9419902.3585169651</v>
          </cell>
          <cell r="L12">
            <v>584135.16202784469</v>
          </cell>
          <cell r="M12">
            <v>0</v>
          </cell>
          <cell r="N12">
            <v>586651.04688232555</v>
          </cell>
          <cell r="O12">
            <v>10590688.567427136</v>
          </cell>
          <cell r="P12">
            <v>99223464.746970206</v>
          </cell>
          <cell r="AC12">
            <v>607.27789263077204</v>
          </cell>
          <cell r="AD12">
            <v>2735306.7477621408</v>
          </cell>
          <cell r="AE12">
            <v>3474153.9727323744</v>
          </cell>
          <cell r="AF12">
            <v>6490124.8929133965</v>
          </cell>
          <cell r="AG12">
            <v>6827267.5581044089</v>
          </cell>
          <cell r="AH12">
            <v>445422.28428571427</v>
          </cell>
          <cell r="AI12">
            <v>19972275.455798034</v>
          </cell>
          <cell r="AJ12">
            <v>244.45034969937149</v>
          </cell>
          <cell r="AK12">
            <v>26.549560151333701</v>
          </cell>
          <cell r="AL12">
            <v>9419902.3585169651</v>
          </cell>
          <cell r="AM12">
            <v>584135.16202784469</v>
          </cell>
          <cell r="AN12">
            <v>0</v>
          </cell>
          <cell r="AO12">
            <v>586651.04688232555</v>
          </cell>
          <cell r="AP12">
            <v>10590688.567427136</v>
          </cell>
          <cell r="AQ12">
            <v>133024449.77814892</v>
          </cell>
        </row>
        <row r="13">
          <cell r="B13">
            <v>593.26676872954408</v>
          </cell>
          <cell r="C13">
            <v>2693385.5011097817</v>
          </cell>
          <cell r="D13">
            <v>3421240.2947569485</v>
          </cell>
          <cell r="E13">
            <v>1871155.2555046491</v>
          </cell>
          <cell r="F13">
            <v>5215735.2562729996</v>
          </cell>
          <cell r="G13">
            <v>445422.28428571427</v>
          </cell>
          <cell r="H13">
            <v>13646938.591930093</v>
          </cell>
          <cell r="I13">
            <v>258.07989826895835</v>
          </cell>
          <cell r="J13">
            <v>26.576862820353426</v>
          </cell>
          <cell r="K13">
            <v>10057234.141913084</v>
          </cell>
          <cell r="L13">
            <v>595194.88747434795</v>
          </cell>
          <cell r="M13">
            <v>0</v>
          </cell>
          <cell r="N13">
            <v>593084.59348016931</v>
          </cell>
          <cell r="O13">
            <v>11245513.622867603</v>
          </cell>
          <cell r="P13">
            <v>101624889.7160327</v>
          </cell>
          <cell r="AC13">
            <v>593.26676872954408</v>
          </cell>
          <cell r="AD13">
            <v>2693385.5011097817</v>
          </cell>
          <cell r="AE13">
            <v>3420909.1709497804</v>
          </cell>
          <cell r="AF13">
            <v>6593436.6285258858</v>
          </cell>
          <cell r="AG13">
            <v>7299826.0549422493</v>
          </cell>
          <cell r="AH13">
            <v>445422.28428571427</v>
          </cell>
          <cell r="AI13">
            <v>20452979.639813412</v>
          </cell>
          <cell r="AJ13">
            <v>258.07989826895835</v>
          </cell>
          <cell r="AK13">
            <v>26.576862820353426</v>
          </cell>
          <cell r="AL13">
            <v>10057234.141913084</v>
          </cell>
          <cell r="AM13">
            <v>595194.88747434795</v>
          </cell>
          <cell r="AN13">
            <v>0</v>
          </cell>
          <cell r="AO13">
            <v>593084.59348016931</v>
          </cell>
          <cell r="AP13">
            <v>11245513.622867603</v>
          </cell>
          <cell r="AQ13">
            <v>142231915.79509473</v>
          </cell>
        </row>
        <row r="14">
          <cell r="B14">
            <v>563.29039658165175</v>
          </cell>
          <cell r="C14">
            <v>2559032.4364238307</v>
          </cell>
          <cell r="D14">
            <v>3250579.9424092188</v>
          </cell>
          <cell r="E14">
            <v>1902227.3496271335</v>
          </cell>
          <cell r="F14">
            <v>5259225.8946445081</v>
          </cell>
          <cell r="G14">
            <v>445422.28428571427</v>
          </cell>
          <cell r="H14">
            <v>13416487.907390406</v>
          </cell>
          <cell r="I14">
            <v>287.63221725242931</v>
          </cell>
          <cell r="J14">
            <v>26.60502454780066</v>
          </cell>
          <cell r="K14">
            <v>11362472.318499342</v>
          </cell>
          <cell r="L14">
            <v>606602.19408742723</v>
          </cell>
          <cell r="M14">
            <v>0</v>
          </cell>
          <cell r="N14">
            <v>600029.25603455643</v>
          </cell>
          <cell r="O14">
            <v>12569103.768621325</v>
          </cell>
          <cell r="P14">
            <v>102472273.85480177</v>
          </cell>
          <cell r="AC14">
            <v>563.29039658165175</v>
          </cell>
          <cell r="AD14">
            <v>2559032.4364238307</v>
          </cell>
          <cell r="AE14">
            <v>3250265.3359176246</v>
          </cell>
          <cell r="AF14">
            <v>6698392.9110294394</v>
          </cell>
          <cell r="AG14">
            <v>7715521.5421824344</v>
          </cell>
          <cell r="AH14">
            <v>445422.28428571427</v>
          </cell>
          <cell r="AI14">
            <v>20668634.509839043</v>
          </cell>
          <cell r="AJ14">
            <v>287.63221725242931</v>
          </cell>
          <cell r="AK14">
            <v>26.60502454780066</v>
          </cell>
          <cell r="AL14">
            <v>11362472.318499342</v>
          </cell>
          <cell r="AM14">
            <v>606602.19408742723</v>
          </cell>
          <cell r="AN14">
            <v>0</v>
          </cell>
          <cell r="AO14">
            <v>600029.25603455643</v>
          </cell>
          <cell r="AP14">
            <v>12569103.768621325</v>
          </cell>
          <cell r="AQ14">
            <v>150331446.53631246</v>
          </cell>
        </row>
        <row r="15">
          <cell r="B15">
            <v>542.27847817946065</v>
          </cell>
          <cell r="C15">
            <v>2469950.9960334259</v>
          </cell>
          <cell r="D15">
            <v>3137425.3222283851</v>
          </cell>
          <cell r="E15">
            <v>1933815.4217959698</v>
          </cell>
          <cell r="F15">
            <v>5242543.8300206466</v>
          </cell>
          <cell r="G15">
            <v>445422.28428571427</v>
          </cell>
          <cell r="H15">
            <v>13229157.854364144</v>
          </cell>
          <cell r="I15">
            <v>308.19095122804185</v>
          </cell>
          <cell r="J15">
            <v>25.748908555778051</v>
          </cell>
          <cell r="K15">
            <v>12354354.641392965</v>
          </cell>
          <cell r="L15">
            <v>592782.8060069757</v>
          </cell>
          <cell r="M15">
            <v>0</v>
          </cell>
          <cell r="N15">
            <v>607058.56445056165</v>
          </cell>
          <cell r="O15">
            <v>13554196.011850502</v>
          </cell>
          <cell r="P15">
            <v>102147235.69731541</v>
          </cell>
          <cell r="AC15">
            <v>542.27847817946065</v>
          </cell>
          <cell r="AD15">
            <v>2469950.9960334259</v>
          </cell>
          <cell r="AE15">
            <v>3137121.6673757881</v>
          </cell>
          <cell r="AF15">
            <v>6805019.9188099001</v>
          </cell>
          <cell r="AG15">
            <v>8095240.8076513046</v>
          </cell>
          <cell r="AH15">
            <v>445422.28428571427</v>
          </cell>
          <cell r="AI15">
            <v>20952755.674156133</v>
          </cell>
          <cell r="AJ15">
            <v>308.19095122804185</v>
          </cell>
          <cell r="AK15">
            <v>25.748908555778051</v>
          </cell>
          <cell r="AL15">
            <v>12354354.641392965</v>
          </cell>
          <cell r="AM15">
            <v>592782.8060069757</v>
          </cell>
          <cell r="AN15">
            <v>0</v>
          </cell>
          <cell r="AO15">
            <v>607058.56445056165</v>
          </cell>
          <cell r="AP15">
            <v>13554196.011850502</v>
          </cell>
          <cell r="AQ15">
            <v>157730006.19861808</v>
          </cell>
        </row>
        <row r="16">
          <cell r="B16">
            <v>526.2682749732005</v>
          </cell>
          <cell r="C16">
            <v>2417239.8934439202</v>
          </cell>
          <cell r="D16">
            <v>3070469.6829090309</v>
          </cell>
          <cell r="E16">
            <v>1965928.0402570984</v>
          </cell>
          <cell r="F16">
            <v>5180709.6240723478</v>
          </cell>
          <cell r="G16">
            <v>445422.28428571427</v>
          </cell>
          <cell r="H16">
            <v>13079769.524968112</v>
          </cell>
          <cell r="I16">
            <v>323.71369144308119</v>
          </cell>
          <cell r="J16">
            <v>24.902601955338021</v>
          </cell>
          <cell r="K16">
            <v>13093673.549811725</v>
          </cell>
          <cell r="L16">
            <v>577070.70842974435</v>
          </cell>
          <cell r="M16">
            <v>0</v>
          </cell>
          <cell r="N16">
            <v>613820.76561946806</v>
          </cell>
          <cell r="O16">
            <v>14284565.023860937</v>
          </cell>
          <cell r="P16">
            <v>100942440.1984226</v>
          </cell>
          <cell r="AC16">
            <v>526.2682749732005</v>
          </cell>
          <cell r="AD16">
            <v>2417239.8934439202</v>
          </cell>
          <cell r="AE16">
            <v>3070172.5083396924</v>
          </cell>
          <cell r="AF16">
            <v>6913344.2469684333</v>
          </cell>
          <cell r="AG16">
            <v>8455376.6478317063</v>
          </cell>
          <cell r="AH16">
            <v>445422.28428571427</v>
          </cell>
          <cell r="AI16">
            <v>21301555.580869462</v>
          </cell>
          <cell r="AJ16">
            <v>323.71369144308119</v>
          </cell>
          <cell r="AK16">
            <v>24.902601955338021</v>
          </cell>
          <cell r="AL16">
            <v>13093673.549811725</v>
          </cell>
          <cell r="AM16">
            <v>577070.70842974435</v>
          </cell>
          <cell r="AN16">
            <v>0</v>
          </cell>
          <cell r="AO16">
            <v>613820.76561946806</v>
          </cell>
          <cell r="AP16">
            <v>14284565.023860937</v>
          </cell>
          <cell r="AQ16">
            <v>164746996.75562662</v>
          </cell>
        </row>
        <row r="17">
          <cell r="B17">
            <v>505.2752249809248</v>
          </cell>
          <cell r="C17">
            <v>2338808.871770503</v>
          </cell>
          <cell r="D17">
            <v>2970843.6280433284</v>
          </cell>
          <cell r="E17">
            <v>1998573.9155393315</v>
          </cell>
          <cell r="F17">
            <v>5056370.5270647109</v>
          </cell>
          <cell r="G17">
            <v>445422.28428571427</v>
          </cell>
          <cell r="H17">
            <v>12810019.22670359</v>
          </cell>
          <cell r="I17">
            <v>344.17433785626207</v>
          </cell>
          <cell r="J17">
            <v>24.953963568856565</v>
          </cell>
          <cell r="K17">
            <v>14023314.812348625</v>
          </cell>
          <cell r="L17">
            <v>588643.76668324415</v>
          </cell>
          <cell r="M17">
            <v>0</v>
          </cell>
          <cell r="N17">
            <v>620719.4675561972</v>
          </cell>
          <cell r="O17">
            <v>15232678.046588067</v>
          </cell>
          <cell r="P17">
            <v>98519781.378538117</v>
          </cell>
          <cell r="AC17">
            <v>505.2752249809248</v>
          </cell>
          <cell r="AD17">
            <v>2338808.871770503</v>
          </cell>
          <cell r="AE17">
            <v>2970556.0957544898</v>
          </cell>
          <cell r="AF17">
            <v>7023392.9139549183</v>
          </cell>
          <cell r="AG17">
            <v>8780024.1891269069</v>
          </cell>
          <cell r="AH17">
            <v>445422.28428571427</v>
          </cell>
          <cell r="AI17">
            <v>21558204.354892533</v>
          </cell>
          <cell r="AJ17">
            <v>344.17433785626207</v>
          </cell>
          <cell r="AK17">
            <v>24.953963568856565</v>
          </cell>
          <cell r="AL17">
            <v>14023314.812348625</v>
          </cell>
          <cell r="AM17">
            <v>588643.76668324415</v>
          </cell>
          <cell r="AN17">
            <v>0</v>
          </cell>
          <cell r="AO17">
            <v>620719.4675561972</v>
          </cell>
          <cell r="AP17">
            <v>15232678.046588067</v>
          </cell>
          <cell r="AQ17">
            <v>171072523.06393108</v>
          </cell>
        </row>
        <row r="18">
          <cell r="B18">
            <v>486.27947917820887</v>
          </cell>
          <cell r="C18">
            <v>2261835.0982204634</v>
          </cell>
          <cell r="D18">
            <v>2873068.6249476396</v>
          </cell>
          <cell r="E18">
            <v>2031761.9028170798</v>
          </cell>
          <cell r="F18">
            <v>4868176.9217808479</v>
          </cell>
          <cell r="G18">
            <v>445422.28428571427</v>
          </cell>
          <cell r="H18">
            <v>12480264.832051745</v>
          </cell>
          <cell r="I18">
            <v>360.97515625368715</v>
          </cell>
          <cell r="J18">
            <v>25.007933594057953</v>
          </cell>
          <cell r="K18">
            <v>14917996.823583337</v>
          </cell>
          <cell r="L18">
            <v>600811.55134820088</v>
          </cell>
          <cell r="M18">
            <v>0</v>
          </cell>
          <cell r="N18">
            <v>628274.92901892809</v>
          </cell>
          <cell r="O18">
            <v>16147083.303950464</v>
          </cell>
          <cell r="P18">
            <v>94852962.906639397</v>
          </cell>
          <cell r="AC18">
            <v>486.27947917820887</v>
          </cell>
          <cell r="AD18">
            <v>2261835.0982204634</v>
          </cell>
          <cell r="AE18">
            <v>2872790.5557857617</v>
          </cell>
          <cell r="AF18">
            <v>7135193.3683069488</v>
          </cell>
          <cell r="AG18">
            <v>9069360.8457019515</v>
          </cell>
          <cell r="AH18">
            <v>445422.28428571427</v>
          </cell>
          <cell r="AI18">
            <v>21784602.152300838</v>
          </cell>
          <cell r="AJ18">
            <v>360.97515625368715</v>
          </cell>
          <cell r="AK18">
            <v>25.007933594057953</v>
          </cell>
          <cell r="AL18">
            <v>14917996.823583337</v>
          </cell>
          <cell r="AM18">
            <v>600811.55134820088</v>
          </cell>
          <cell r="AN18">
            <v>0</v>
          </cell>
          <cell r="AO18">
            <v>628274.92901892809</v>
          </cell>
          <cell r="AP18">
            <v>16147083.303950464</v>
          </cell>
          <cell r="AQ18">
            <v>176710041.91228145</v>
          </cell>
        </row>
        <row r="19">
          <cell r="B19">
            <v>454.3296960434198</v>
          </cell>
          <cell r="C19">
            <v>2137834.2069444922</v>
          </cell>
          <cell r="D19">
            <v>2715557.9954279051</v>
          </cell>
          <cell r="E19">
            <v>2065501.0043123127</v>
          </cell>
          <cell r="F19">
            <v>4591586.5481069237</v>
          </cell>
          <cell r="G19">
            <v>445422.28428571427</v>
          </cell>
          <cell r="H19">
            <v>11955902.039077349</v>
          </cell>
          <cell r="I19">
            <v>392.30795997877851</v>
          </cell>
          <cell r="J19">
            <v>23.160063694830018</v>
          </cell>
          <cell r="K19">
            <v>16188539.232369833</v>
          </cell>
          <cell r="L19">
            <v>521176.92884511815</v>
          </cell>
          <cell r="M19">
            <v>0</v>
          </cell>
          <cell r="N19">
            <v>635352.47471421468</v>
          </cell>
          <cell r="O19">
            <v>17345068.635929167</v>
          </cell>
          <cell r="P19">
            <v>89463796.309787571</v>
          </cell>
          <cell r="AC19">
            <v>454.3296960434198</v>
          </cell>
          <cell r="AD19">
            <v>2137834.2069444922</v>
          </cell>
          <cell r="AE19">
            <v>2715295.1708892696</v>
          </cell>
          <cell r="AF19">
            <v>7248773.4954960886</v>
          </cell>
          <cell r="AG19">
            <v>9300455.3452776615</v>
          </cell>
          <cell r="AH19">
            <v>445422.28428571427</v>
          </cell>
          <cell r="AI19">
            <v>21847780.502893224</v>
          </cell>
          <cell r="AJ19">
            <v>392.30795997877851</v>
          </cell>
          <cell r="AK19">
            <v>23.160063694830018</v>
          </cell>
          <cell r="AL19">
            <v>16188539.232369833</v>
          </cell>
          <cell r="AM19">
            <v>521176.92884511815</v>
          </cell>
          <cell r="AN19">
            <v>0</v>
          </cell>
          <cell r="AO19">
            <v>635352.47471421468</v>
          </cell>
          <cell r="AP19">
            <v>17345068.635929167</v>
          </cell>
          <cell r="AQ19">
            <v>181212753.7792455</v>
          </cell>
        </row>
        <row r="20">
          <cell r="B20">
            <v>418.36420785723112</v>
          </cell>
          <cell r="C20">
            <v>1975488.4035136108</v>
          </cell>
          <cell r="D20">
            <v>2509340.2059010933</v>
          </cell>
          <cell r="E20">
            <v>2099800.3717364068</v>
          </cell>
          <cell r="F20">
            <v>4203252.7329580355</v>
          </cell>
          <cell r="G20">
            <v>445422.28428571427</v>
          </cell>
          <cell r="H20">
            <v>11233303.998394862</v>
          </cell>
          <cell r="I20">
            <v>421.7200697804451</v>
          </cell>
          <cell r="J20">
            <v>23.229430120011308</v>
          </cell>
          <cell r="K20">
            <v>17625738.683844749</v>
          </cell>
          <cell r="L20">
            <v>532618.93643985316</v>
          </cell>
          <cell r="M20">
            <v>0</v>
          </cell>
          <cell r="N20">
            <v>641354.41042896744</v>
          </cell>
          <cell r="O20">
            <v>18799712.030713569</v>
          </cell>
          <cell r="P20">
            <v>81897388.27746886</v>
          </cell>
          <cell r="AC20">
            <v>418.36420785723112</v>
          </cell>
          <cell r="AD20">
            <v>1975488.4035136108</v>
          </cell>
          <cell r="AE20">
            <v>2509097.3400948737</v>
          </cell>
          <cell r="AF20">
            <v>7364161.6248831246</v>
          </cell>
          <cell r="AG20">
            <v>9451660.1368108317</v>
          </cell>
          <cell r="AH20">
            <v>445422.28428571427</v>
          </cell>
          <cell r="AI20">
            <v>21745829.789588153</v>
          </cell>
          <cell r="AJ20">
            <v>421.7200697804451</v>
          </cell>
          <cell r="AK20">
            <v>23.229430120011308</v>
          </cell>
          <cell r="AL20">
            <v>17625738.683844749</v>
          </cell>
          <cell r="AM20">
            <v>532618.93643985316</v>
          </cell>
          <cell r="AN20">
            <v>0</v>
          </cell>
          <cell r="AO20">
            <v>641354.41042896744</v>
          </cell>
          <cell r="AP20">
            <v>18799712.030713569</v>
          </cell>
          <cell r="AQ20">
            <v>184158871.53812009</v>
          </cell>
        </row>
        <row r="21">
          <cell r="B21">
            <v>386.3931802756756</v>
          </cell>
          <cell r="C21">
            <v>1810731.7310041639</v>
          </cell>
          <cell r="D21">
            <v>2300060.0391417718</v>
          </cell>
          <cell r="E21">
            <v>2134669.3087725397</v>
          </cell>
          <cell r="F21">
            <v>3690845.4078356461</v>
          </cell>
          <cell r="G21">
            <v>445422.28428571427</v>
          </cell>
          <cell r="H21">
            <v>10381728.771039836</v>
          </cell>
          <cell r="I21">
            <v>451.3314679946352</v>
          </cell>
          <cell r="J21">
            <v>23.305704513113508</v>
          </cell>
          <cell r="K21">
            <v>19173541.92758318</v>
          </cell>
          <cell r="L21">
            <v>545077.2281630272</v>
          </cell>
          <cell r="M21">
            <v>0</v>
          </cell>
          <cell r="N21">
            <v>647001.69314040628</v>
          </cell>
          <cell r="O21">
            <v>20365620.848886613</v>
          </cell>
          <cell r="P21">
            <v>71913496.199622095</v>
          </cell>
          <cell r="AC21">
            <v>386.3931802756756</v>
          </cell>
          <cell r="AD21">
            <v>1810731.7310041639</v>
          </cell>
          <cell r="AE21">
            <v>2299837.4284593118</v>
          </cell>
          <cell r="AF21">
            <v>7481386.5367840156</v>
          </cell>
          <cell r="AG21">
            <v>9512437.0110343806</v>
          </cell>
          <cell r="AH21">
            <v>445422.28428571427</v>
          </cell>
          <cell r="AI21">
            <v>21549814.991567586</v>
          </cell>
          <cell r="AJ21">
            <v>451.3314679946352</v>
          </cell>
          <cell r="AK21">
            <v>23.305704513113508</v>
          </cell>
          <cell r="AL21">
            <v>19173541.92758318</v>
          </cell>
          <cell r="AM21">
            <v>545077.2281630272</v>
          </cell>
          <cell r="AN21">
            <v>0</v>
          </cell>
          <cell r="AO21">
            <v>647001.69314040628</v>
          </cell>
          <cell r="AP21">
            <v>20365620.848886613</v>
          </cell>
          <cell r="AQ21">
            <v>185343065.68080106</v>
          </cell>
        </row>
        <row r="22">
          <cell r="B22">
            <v>367.41214631181373</v>
          </cell>
          <cell r="C22">
            <v>1732025.3102381192</v>
          </cell>
          <cell r="D22">
            <v>2200084.161915903</v>
          </cell>
          <cell r="E22">
            <v>2170117.2735993122</v>
          </cell>
          <cell r="F22">
            <v>3097831.8530319496</v>
          </cell>
          <cell r="G22">
            <v>445422.28428571427</v>
          </cell>
          <cell r="H22">
            <v>9645480.8830709998</v>
          </cell>
          <cell r="I22">
            <v>466.15892720332903</v>
          </cell>
          <cell r="J22">
            <v>21.608380916147588</v>
          </cell>
          <cell r="K22">
            <v>20079866.146407589</v>
          </cell>
          <cell r="L22">
            <v>465526.84867769212</v>
          </cell>
          <cell r="M22">
            <v>0</v>
          </cell>
          <cell r="N22">
            <v>654534.98814425804</v>
          </cell>
          <cell r="O22">
            <v>21199927.98322954</v>
          </cell>
          <cell r="P22">
            <v>60359049.09946356</v>
          </cell>
          <cell r="AC22">
            <v>367.41214631181373</v>
          </cell>
          <cell r="AD22">
            <v>1732025.3102381192</v>
          </cell>
          <cell r="AE22">
            <v>2199871.2273714049</v>
          </cell>
          <cell r="AF22">
            <v>7600477.4696483444</v>
          </cell>
          <cell r="AG22">
            <v>9528142.5288111269</v>
          </cell>
          <cell r="AH22">
            <v>445422.28428571427</v>
          </cell>
          <cell r="AI22">
            <v>21505938.820354708</v>
          </cell>
          <cell r="AJ22">
            <v>466.15892720332903</v>
          </cell>
          <cell r="AK22">
            <v>21.608380916147588</v>
          </cell>
          <cell r="AL22">
            <v>20079866.146407589</v>
          </cell>
          <cell r="AM22">
            <v>465526.84867769212</v>
          </cell>
          <cell r="AN22">
            <v>0</v>
          </cell>
          <cell r="AO22">
            <v>654534.98814425804</v>
          </cell>
          <cell r="AP22">
            <v>21199927.98322954</v>
          </cell>
          <cell r="AQ22">
            <v>185649076.51792622</v>
          </cell>
        </row>
        <row r="23">
          <cell r="B23">
            <v>344.4339545089731</v>
          </cell>
          <cell r="C23">
            <v>1595547.5327860638</v>
          </cell>
          <cell r="D23">
            <v>2026724.9189239684</v>
          </cell>
          <cell r="E23">
            <v>2206153.8814562703</v>
          </cell>
          <cell r="F23">
            <v>2386153.4805089086</v>
          </cell>
          <cell r="G23">
            <v>445422.28428571427</v>
          </cell>
          <cell r="H23">
            <v>8660002.0979609266</v>
          </cell>
          <cell r="I23">
            <v>484.04974045243569</v>
          </cell>
          <cell r="J23">
            <v>21.716759044187576</v>
          </cell>
          <cell r="K23">
            <v>21388725.921758015</v>
          </cell>
          <cell r="L23">
            <v>478060.73124379478</v>
          </cell>
          <cell r="M23">
            <v>0</v>
          </cell>
          <cell r="N23">
            <v>659762.07114281482</v>
          </cell>
          <cell r="O23">
            <v>22526548.724144623</v>
          </cell>
          <cell r="P23">
            <v>46492502.473279864</v>
          </cell>
          <cell r="AC23">
            <v>344.4339545089731</v>
          </cell>
          <cell r="AD23">
            <v>1595547.5327860638</v>
          </cell>
          <cell r="AE23">
            <v>2026528.7629064375</v>
          </cell>
          <cell r="AF23">
            <v>7721464.127352017</v>
          </cell>
          <cell r="AG23">
            <v>9462711.636110153</v>
          </cell>
          <cell r="AH23">
            <v>445422.28428571427</v>
          </cell>
          <cell r="AI23">
            <v>21251674.343440384</v>
          </cell>
          <cell r="AJ23">
            <v>484.04974045243569</v>
          </cell>
          <cell r="AK23">
            <v>21.716759044187576</v>
          </cell>
          <cell r="AL23">
            <v>21388725.921758015</v>
          </cell>
          <cell r="AM23">
            <v>478060.73124379478</v>
          </cell>
          <cell r="AN23">
            <v>0</v>
          </cell>
          <cell r="AO23">
            <v>659762.07114281482</v>
          </cell>
          <cell r="AP23">
            <v>22526548.724144623</v>
          </cell>
          <cell r="AQ23">
            <v>184374202.13722199</v>
          </cell>
        </row>
        <row r="24">
          <cell r="B24">
            <v>321.4749765098108</v>
          </cell>
          <cell r="C24">
            <v>1511511.3280220735</v>
          </cell>
          <cell r="D24">
            <v>1919978.9481602055</v>
          </cell>
          <cell r="E24">
            <v>2242788.9072520351</v>
          </cell>
          <cell r="F24">
            <v>1576131.4199250862</v>
          </cell>
          <cell r="G24">
            <v>445422.28428571427</v>
          </cell>
          <cell r="H24">
            <v>7695832.8876451142</v>
          </cell>
          <cell r="I24">
            <v>503.65322022058785</v>
          </cell>
          <cell r="J24">
            <v>21.835465784241105</v>
          </cell>
          <cell r="K24">
            <v>22321441.11993131</v>
          </cell>
          <cell r="L24">
            <v>490514.10172748874</v>
          </cell>
          <cell r="M24">
            <v>0</v>
          </cell>
          <cell r="N24">
            <v>666581.06823044759</v>
          </cell>
          <cell r="O24">
            <v>23478536.289889246</v>
          </cell>
          <cell r="P24">
            <v>30709799.071035728</v>
          </cell>
          <cell r="AC24">
            <v>321.4749765098108</v>
          </cell>
          <cell r="AD24">
            <v>1511511.3280220735</v>
          </cell>
          <cell r="AE24">
            <v>1919793.1235222896</v>
          </cell>
          <cell r="AF24">
            <v>7844376.6866060514</v>
          </cell>
          <cell r="AG24">
            <v>9338567.2174944952</v>
          </cell>
          <cell r="AH24">
            <v>445422.28428571427</v>
          </cell>
          <cell r="AI24">
            <v>21059670.639930625</v>
          </cell>
          <cell r="AJ24">
            <v>503.65322022058785</v>
          </cell>
          <cell r="AK24">
            <v>21.835465784241105</v>
          </cell>
          <cell r="AL24">
            <v>22321441.11993131</v>
          </cell>
          <cell r="AM24">
            <v>490514.10172748874</v>
          </cell>
          <cell r="AN24">
            <v>0</v>
          </cell>
          <cell r="AO24">
            <v>666581.06823044759</v>
          </cell>
          <cell r="AP24">
            <v>23478536.289889246</v>
          </cell>
          <cell r="AQ24">
            <v>181955336.48726338</v>
          </cell>
        </row>
        <row r="25">
          <cell r="B25">
            <v>293.53364143209893</v>
          </cell>
          <cell r="C25">
            <v>1416588.7706108126</v>
          </cell>
          <cell r="D25">
            <v>1799404.7198653787</v>
          </cell>
          <cell r="E25">
            <v>2280032.2882157401</v>
          </cell>
          <cell r="F25">
            <v>662876.38435633946</v>
          </cell>
          <cell r="G25">
            <v>445422.28428571427</v>
          </cell>
          <cell r="H25">
            <v>6604324.4473339841</v>
          </cell>
          <cell r="I25">
            <v>523.52723113598893</v>
          </cell>
          <cell r="J25">
            <v>20.08549187403791</v>
          </cell>
          <cell r="K25">
            <v>23256637.612126447</v>
          </cell>
          <cell r="L25">
            <v>468401.01753949118</v>
          </cell>
          <cell r="M25">
            <v>0</v>
          </cell>
          <cell r="N25">
            <v>673410.2722524394</v>
          </cell>
          <cell r="O25">
            <v>24398448.901918378</v>
          </cell>
          <cell r="P25">
            <v>12915674.616451334</v>
          </cell>
          <cell r="AC25">
            <v>293.53364143209893</v>
          </cell>
          <cell r="AD25">
            <v>1416588.7706108126</v>
          </cell>
          <cell r="AE25">
            <v>1799230.5649712046</v>
          </cell>
          <cell r="AF25">
            <v>7969245.8044833215</v>
          </cell>
          <cell r="AG25">
            <v>9153036.988024557</v>
          </cell>
          <cell r="AH25">
            <v>445422.28428571427</v>
          </cell>
          <cell r="AI25">
            <v>20783524.41237561</v>
          </cell>
          <cell r="AJ25">
            <v>523.52723113598893</v>
          </cell>
          <cell r="AK25">
            <v>20.08549187403791</v>
          </cell>
          <cell r="AL25">
            <v>23256637.612126447</v>
          </cell>
          <cell r="AM25">
            <v>468401.01753949118</v>
          </cell>
          <cell r="AN25">
            <v>0</v>
          </cell>
          <cell r="AO25">
            <v>673410.2722524394</v>
          </cell>
          <cell r="AP25">
            <v>24398448.901918378</v>
          </cell>
          <cell r="AQ25">
            <v>178340411.9977206</v>
          </cell>
        </row>
        <row r="26">
          <cell r="B26">
            <v>271.56239870743758</v>
          </cell>
          <cell r="C26">
            <v>1322132.3609496015</v>
          </cell>
          <cell r="D26">
            <v>1679422.6101013476</v>
          </cell>
          <cell r="E26">
            <v>2317894.1265925006</v>
          </cell>
          <cell r="F26">
            <v>0</v>
          </cell>
          <cell r="G26">
            <v>445422.28428571427</v>
          </cell>
          <cell r="H26">
            <v>5764871.3819291638</v>
          </cell>
          <cell r="I26">
            <v>541.05272360669517</v>
          </cell>
          <cell r="J26">
            <v>20.184699635546089</v>
          </cell>
          <cell r="K26">
            <v>24298740.863542501</v>
          </cell>
          <cell r="L26">
            <v>480635.53560211509</v>
          </cell>
          <cell r="M26">
            <v>0</v>
          </cell>
          <cell r="N26">
            <v>678033.64193395292</v>
          </cell>
          <cell r="O26">
            <v>25457410.041078568</v>
          </cell>
          <cell r="P26">
            <v>-6776864.0426980704</v>
          </cell>
          <cell r="AC26">
            <v>271.56239870743758</v>
          </cell>
          <cell r="AD26">
            <v>1322132.3609496015</v>
          </cell>
          <cell r="AE26">
            <v>1679260.067642885</v>
          </cell>
          <cell r="AF26">
            <v>8096102.6260650922</v>
          </cell>
          <cell r="AG26">
            <v>8895442.2338911686</v>
          </cell>
          <cell r="AH26">
            <v>445422.28428571427</v>
          </cell>
          <cell r="AI26">
            <v>20438359.572834458</v>
          </cell>
          <cell r="AJ26">
            <v>541.05272360669517</v>
          </cell>
          <cell r="AK26">
            <v>20.184699635546089</v>
          </cell>
          <cell r="AL26">
            <v>24298740.863542501</v>
          </cell>
          <cell r="AM26">
            <v>480635.53560211509</v>
          </cell>
          <cell r="AN26">
            <v>0</v>
          </cell>
          <cell r="AO26">
            <v>678033.64193395292</v>
          </cell>
          <cell r="AP26">
            <v>25457410.041078568</v>
          </cell>
          <cell r="AQ26">
            <v>173321361.52947649</v>
          </cell>
        </row>
        <row r="27">
          <cell r="B27">
            <v>254.58511686158235</v>
          </cell>
          <cell r="C27">
            <v>1254554.7981964999</v>
          </cell>
          <cell r="D27">
            <v>1593583.029908644</v>
          </cell>
          <cell r="E27">
            <v>2356384.6923836386</v>
          </cell>
          <cell r="F27">
            <v>0</v>
          </cell>
          <cell r="G27">
            <v>445422.28428571427</v>
          </cell>
          <cell r="H27">
            <v>5649944.8047744967</v>
          </cell>
          <cell r="I27">
            <v>552.57050884938747</v>
          </cell>
          <cell r="J27">
            <v>16.274972275075612</v>
          </cell>
          <cell r="K27">
            <v>25077557.326848257</v>
          </cell>
          <cell r="L27">
            <v>493315.82721090235</v>
          </cell>
          <cell r="M27">
            <v>0</v>
          </cell>
          <cell r="N27">
            <v>685549.0740963408</v>
          </cell>
          <cell r="O27">
            <v>26256422.228155501</v>
          </cell>
          <cell r="P27">
            <v>-27383341.466079075</v>
          </cell>
          <cell r="AC27">
            <v>254.58511686158235</v>
          </cell>
          <cell r="AD27">
            <v>1254554.7981964999</v>
          </cell>
          <cell r="AE27">
            <v>1593428.7954104971</v>
          </cell>
          <cell r="AF27">
            <v>8224978.792209276</v>
          </cell>
          <cell r="AG27">
            <v>8579357.8268539831</v>
          </cell>
          <cell r="AH27">
            <v>445422.28428571427</v>
          </cell>
          <cell r="AI27">
            <v>20097742.496955968</v>
          </cell>
          <cell r="AJ27">
            <v>552.57050884938747</v>
          </cell>
          <cell r="AK27">
            <v>16.274972275075612</v>
          </cell>
          <cell r="AL27">
            <v>25077557.326848257</v>
          </cell>
          <cell r="AM27">
            <v>493315.82721090235</v>
          </cell>
          <cell r="AN27">
            <v>0</v>
          </cell>
          <cell r="AO27">
            <v>685549.0740963408</v>
          </cell>
          <cell r="AP27">
            <v>26256422.228155501</v>
          </cell>
          <cell r="AQ27">
            <v>167162681.79827696</v>
          </cell>
        </row>
        <row r="28">
          <cell r="B28">
            <v>236.60058307073578</v>
          </cell>
          <cell r="C28">
            <v>1198662.4081300879</v>
          </cell>
          <cell r="D28">
            <v>1522586.398722098</v>
          </cell>
          <cell r="E28">
            <v>2395514.4261324182</v>
          </cell>
          <cell r="F28">
            <v>0</v>
          </cell>
          <cell r="G28">
            <v>445422.28428571427</v>
          </cell>
          <cell r="H28">
            <v>5562185.5172703182</v>
          </cell>
          <cell r="I28">
            <v>561.0263008767364</v>
          </cell>
          <cell r="J28">
            <v>16.366623732145591</v>
          </cell>
          <cell r="K28">
            <v>25519935.050594661</v>
          </cell>
          <cell r="L28">
            <v>506280.24057329155</v>
          </cell>
          <cell r="M28">
            <v>0</v>
          </cell>
          <cell r="N28">
            <v>691669.58925884124</v>
          </cell>
          <cell r="O28">
            <v>26717884.880426794</v>
          </cell>
          <cell r="P28">
            <v>-48539040.829235554</v>
          </cell>
          <cell r="AC28">
            <v>236.60058307073578</v>
          </cell>
          <cell r="AD28">
            <v>1198662.4081300879</v>
          </cell>
          <cell r="AE28">
            <v>1522439.0356135028</v>
          </cell>
          <cell r="AF28">
            <v>8355906.4474423639</v>
          </cell>
          <cell r="AG28">
            <v>8221426.985748711</v>
          </cell>
          <cell r="AH28">
            <v>445422.28428571427</v>
          </cell>
          <cell r="AI28">
            <v>19743857.161220379</v>
          </cell>
          <cell r="AJ28">
            <v>561.0263008767364</v>
          </cell>
          <cell r="AK28">
            <v>16.366623732145591</v>
          </cell>
          <cell r="AL28">
            <v>25519935.050594661</v>
          </cell>
          <cell r="AM28">
            <v>506280.24057329155</v>
          </cell>
          <cell r="AN28">
            <v>0</v>
          </cell>
          <cell r="AO28">
            <v>691669.58925884124</v>
          </cell>
          <cell r="AP28">
            <v>26717884.880426794</v>
          </cell>
          <cell r="AQ28">
            <v>160188654.07907054</v>
          </cell>
        </row>
        <row r="29">
          <cell r="B29">
            <v>217.62707146479812</v>
          </cell>
          <cell r="C29">
            <v>1127191.106920708</v>
          </cell>
          <cell r="D29">
            <v>1431800.844439026</v>
          </cell>
          <cell r="E29">
            <v>2435293.9417560329</v>
          </cell>
          <cell r="F29">
            <v>0</v>
          </cell>
          <cell r="G29">
            <v>445422.28428571427</v>
          </cell>
          <cell r="H29">
            <v>5439708.1774014803</v>
          </cell>
          <cell r="I29">
            <v>576.19467941362757</v>
          </cell>
          <cell r="J29">
            <v>12.87729798799522</v>
          </cell>
          <cell r="K29">
            <v>26308471.751683082</v>
          </cell>
          <cell r="L29">
            <v>375268.80248059361</v>
          </cell>
          <cell r="M29">
            <v>0</v>
          </cell>
          <cell r="N29">
            <v>692745.91618687753</v>
          </cell>
          <cell r="O29">
            <v>27376486.470350552</v>
          </cell>
          <cell r="P29">
            <v>-70475819.122184619</v>
          </cell>
          <cell r="AC29">
            <v>217.62707146479812</v>
          </cell>
          <cell r="AD29">
            <v>1127191.106920708</v>
          </cell>
          <cell r="AE29">
            <v>1431662.2679854971</v>
          </cell>
          <cell r="AF29">
            <v>8488918.2479769681</v>
          </cell>
          <cell r="AG29">
            <v>7806920.0580095882</v>
          </cell>
          <cell r="AH29">
            <v>445422.28428571427</v>
          </cell>
          <cell r="AI29">
            <v>19300113.965178475</v>
          </cell>
          <cell r="AJ29">
            <v>576.19467941362757</v>
          </cell>
          <cell r="AK29">
            <v>12.87729798799522</v>
          </cell>
          <cell r="AL29">
            <v>26308471.751683082</v>
          </cell>
          <cell r="AM29">
            <v>375268.80248059361</v>
          </cell>
          <cell r="AN29">
            <v>0</v>
          </cell>
          <cell r="AO29">
            <v>692745.91618687753</v>
          </cell>
          <cell r="AP29">
            <v>27376486.470350552</v>
          </cell>
          <cell r="AQ29">
            <v>152112281.57389843</v>
          </cell>
        </row>
        <row r="30">
          <cell r="B30">
            <v>203.64423798568876</v>
          </cell>
          <cell r="C30">
            <v>1064619.7402869486</v>
          </cell>
          <cell r="D30">
            <v>1352320.3242026088</v>
          </cell>
          <cell r="E30">
            <v>2475734.0294246273</v>
          </cell>
          <cell r="F30">
            <v>0</v>
          </cell>
          <cell r="G30">
            <v>445422.28428571427</v>
          </cell>
          <cell r="H30">
            <v>5338096.3781998986</v>
          </cell>
          <cell r="I30">
            <v>568.27140550651347</v>
          </cell>
          <cell r="J30">
            <v>11.13447771207878</v>
          </cell>
          <cell r="K30">
            <v>26152181.94771374</v>
          </cell>
          <cell r="L30">
            <v>353433.48948737519</v>
          </cell>
          <cell r="M30">
            <v>0</v>
          </cell>
          <cell r="N30">
            <v>695627.5563305018</v>
          </cell>
          <cell r="O30">
            <v>27201242.993531618</v>
          </cell>
          <cell r="P30">
            <v>-92338965.737516344</v>
          </cell>
          <cell r="AC30">
            <v>203.64423798568876</v>
          </cell>
          <cell r="AD30">
            <v>1064619.7402869486</v>
          </cell>
          <cell r="AE30">
            <v>1352189.4402495155</v>
          </cell>
          <cell r="AF30">
            <v>8624047.3698569853</v>
          </cell>
          <cell r="AG30">
            <v>7379094.8721539881</v>
          </cell>
          <cell r="AH30">
            <v>445422.28428571427</v>
          </cell>
          <cell r="AI30">
            <v>18865373.70683315</v>
          </cell>
          <cell r="AJ30">
            <v>568.27140550651347</v>
          </cell>
          <cell r="AK30">
            <v>11.13447771207878</v>
          </cell>
          <cell r="AL30">
            <v>26152181.94771374</v>
          </cell>
          <cell r="AM30">
            <v>353433.48948737519</v>
          </cell>
          <cell r="AN30">
            <v>0</v>
          </cell>
          <cell r="AO30">
            <v>695627.5563305018</v>
          </cell>
          <cell r="AP30">
            <v>27201242.993531618</v>
          </cell>
          <cell r="AQ30">
            <v>143776412.28719997</v>
          </cell>
        </row>
        <row r="31">
          <cell r="B31">
            <v>189.64959197139945</v>
          </cell>
          <cell r="C31">
            <v>1015842.7406227256</v>
          </cell>
          <cell r="D31">
            <v>1290361.9314512457</v>
          </cell>
          <cell r="E31">
            <v>2516845.6584881237</v>
          </cell>
          <cell r="F31">
            <v>0</v>
          </cell>
          <cell r="G31">
            <v>445422.28428571427</v>
          </cell>
          <cell r="H31">
            <v>5268472.6148478091</v>
          </cell>
          <cell r="I31">
            <v>576.02124343892103</v>
          </cell>
          <cell r="J31">
            <v>11.301350953612101</v>
          </cell>
          <cell r="K31">
            <v>26705741.450535499</v>
          </cell>
          <cell r="L31">
            <v>366193.09504398768</v>
          </cell>
          <cell r="M31">
            <v>0</v>
          </cell>
          <cell r="N31">
            <v>683074.91510708956</v>
          </cell>
          <cell r="O31">
            <v>27755009.460686576</v>
          </cell>
          <cell r="P31">
            <v>-114825502.58335511</v>
          </cell>
          <cell r="AC31">
            <v>189.64959197139945</v>
          </cell>
          <cell r="AD31">
            <v>1015842.7406227256</v>
          </cell>
          <cell r="AE31">
            <v>1290237.0441242666</v>
          </cell>
          <cell r="AF31">
            <v>8761327.5172324367</v>
          </cell>
          <cell r="AG31">
            <v>6899601.9735313207</v>
          </cell>
          <cell r="AH31">
            <v>445422.28428571427</v>
          </cell>
          <cell r="AI31">
            <v>18412431.559796464</v>
          </cell>
          <cell r="AJ31">
            <v>576.02124343892103</v>
          </cell>
          <cell r="AK31">
            <v>11.301350953612101</v>
          </cell>
          <cell r="AL31">
            <v>26705741.450535499</v>
          </cell>
          <cell r="AM31">
            <v>366193.09504398768</v>
          </cell>
          <cell r="AN31">
            <v>0</v>
          </cell>
          <cell r="AO31">
            <v>683074.91510708956</v>
          </cell>
          <cell r="AP31">
            <v>27755009.460686576</v>
          </cell>
          <cell r="AQ31">
            <v>134433834.38630986</v>
          </cell>
        </row>
        <row r="32">
          <cell r="B32">
            <v>173.65437722813857</v>
          </cell>
          <cell r="C32">
            <v>949425.15542479989</v>
          </cell>
          <cell r="D32">
            <v>1205995.7986915768</v>
          </cell>
          <cell r="E32">
            <v>2558639.9804516518</v>
          </cell>
          <cell r="F32">
            <v>0</v>
          </cell>
          <cell r="G32">
            <v>445422.28428571427</v>
          </cell>
          <cell r="H32">
            <v>5159483.2188537428</v>
          </cell>
          <cell r="I32">
            <v>583.3341364419673</v>
          </cell>
          <cell r="J32">
            <v>10.611791036958669</v>
          </cell>
          <cell r="K32">
            <v>27253867.864451788</v>
          </cell>
          <cell r="L32">
            <v>360592.88425701432</v>
          </cell>
          <cell r="M32">
            <v>0</v>
          </cell>
          <cell r="N32">
            <v>687393.10766772833</v>
          </cell>
          <cell r="O32">
            <v>28301853.856376532</v>
          </cell>
          <cell r="P32">
            <v>-137967873.22087792</v>
          </cell>
          <cell r="AC32">
            <v>173.65437722813857</v>
          </cell>
          <cell r="AD32">
            <v>949425.15542479989</v>
          </cell>
          <cell r="AE32">
            <v>1205879.0767177059</v>
          </cell>
          <cell r="AF32">
            <v>8900792.9307660162</v>
          </cell>
          <cell r="AG32">
            <v>6363972.3487626025</v>
          </cell>
          <cell r="AH32">
            <v>445422.28428571427</v>
          </cell>
          <cell r="AI32">
            <v>17865491.795956839</v>
          </cell>
          <cell r="AJ32">
            <v>583.3341364419673</v>
          </cell>
          <cell r="AK32">
            <v>10.611791036958669</v>
          </cell>
          <cell r="AL32">
            <v>27253867.864451788</v>
          </cell>
          <cell r="AM32">
            <v>360592.88425701432</v>
          </cell>
          <cell r="AN32">
            <v>0</v>
          </cell>
          <cell r="AO32">
            <v>687393.10766772833</v>
          </cell>
          <cell r="AP32">
            <v>28301853.856376532</v>
          </cell>
          <cell r="AQ32">
            <v>123997472.32589018</v>
          </cell>
        </row>
        <row r="33">
          <cell r="B33">
            <v>156.67544403956799</v>
          </cell>
          <cell r="C33">
            <v>838673.09737678058</v>
          </cell>
          <cell r="D33">
            <v>1065314.339032342</v>
          </cell>
          <cell r="E33">
            <v>2601128.3320003874</v>
          </cell>
          <cell r="F33">
            <v>0</v>
          </cell>
          <cell r="G33">
            <v>445422.28428571427</v>
          </cell>
          <cell r="H33">
            <v>4950538.0526952241</v>
          </cell>
          <cell r="I33">
            <v>588.68463000223232</v>
          </cell>
          <cell r="J33">
            <v>9.8867182034450742</v>
          </cell>
          <cell r="K33">
            <v>27973756.207886957</v>
          </cell>
          <cell r="L33">
            <v>354779.12465867324</v>
          </cell>
          <cell r="M33">
            <v>0</v>
          </cell>
          <cell r="N33">
            <v>688700.87523635989</v>
          </cell>
          <cell r="O33">
            <v>29017236.207781989</v>
          </cell>
          <cell r="P33">
            <v>-162034571.37596467</v>
          </cell>
          <cell r="AC33">
            <v>156.67544403956799</v>
          </cell>
          <cell r="AD33">
            <v>838673.09737678058</v>
          </cell>
          <cell r="AE33">
            <v>1065211.2328751066</v>
          </cell>
          <cell r="AF33">
            <v>9042478.3961734492</v>
          </cell>
          <cell r="AG33">
            <v>5754726.3430691231</v>
          </cell>
          <cell r="AH33">
            <v>445422.28428571427</v>
          </cell>
          <cell r="AI33">
            <v>17146511.353780173</v>
          </cell>
          <cell r="AJ33">
            <v>588.68463000223232</v>
          </cell>
          <cell r="AK33">
            <v>9.8867182034450742</v>
          </cell>
          <cell r="AL33">
            <v>27973756.207886957</v>
          </cell>
          <cell r="AM33">
            <v>354779.12465867324</v>
          </cell>
          <cell r="AN33">
            <v>0</v>
          </cell>
          <cell r="AO33">
            <v>688700.87523635989</v>
          </cell>
          <cell r="AP33">
            <v>29017236.207781989</v>
          </cell>
          <cell r="AQ33">
            <v>112126747.47188838</v>
          </cell>
        </row>
        <row r="34">
          <cell r="B34">
            <v>134.71381329645382</v>
          </cell>
          <cell r="C34">
            <v>742476.86861525301</v>
          </cell>
          <cell r="D34">
            <v>943122.24513899116</v>
          </cell>
          <cell r="E34">
            <v>2644322.2380746212</v>
          </cell>
          <cell r="F34">
            <v>0</v>
          </cell>
          <cell r="G34">
            <v>445422.28428571427</v>
          </cell>
          <cell r="H34">
            <v>4775343.6361145796</v>
          </cell>
          <cell r="I34">
            <v>595.26414455499093</v>
          </cell>
          <cell r="J34">
            <v>8.1885538986869655</v>
          </cell>
          <cell r="K34">
            <v>28341928.068660691</v>
          </cell>
          <cell r="L34">
            <v>338223.53394125309</v>
          </cell>
          <cell r="M34">
            <v>0</v>
          </cell>
          <cell r="N34">
            <v>687069.71489470301</v>
          </cell>
          <cell r="O34">
            <v>29367221.31749665</v>
          </cell>
          <cell r="P34">
            <v>-186626449.05734676</v>
          </cell>
          <cell r="AC34">
            <v>134.71381329645382</v>
          </cell>
          <cell r="AD34">
            <v>742476.86861525301</v>
          </cell>
          <cell r="AE34">
            <v>943030.96531017777</v>
          </cell>
          <cell r="AF34">
            <v>9186419.2528998218</v>
          </cell>
          <cell r="AG34">
            <v>5089558.9659296954</v>
          </cell>
          <cell r="AH34">
            <v>445422.28428571427</v>
          </cell>
          <cell r="AI34">
            <v>16406908.337040661</v>
          </cell>
          <cell r="AJ34">
            <v>595.26414455499093</v>
          </cell>
          <cell r="AK34">
            <v>8.1885538986869655</v>
          </cell>
          <cell r="AL34">
            <v>28341928.068660691</v>
          </cell>
          <cell r="AM34">
            <v>338223.53394125309</v>
          </cell>
          <cell r="AN34">
            <v>0</v>
          </cell>
          <cell r="AO34">
            <v>687069.71489470301</v>
          </cell>
          <cell r="AP34">
            <v>29367221.31749665</v>
          </cell>
          <cell r="AQ34">
            <v>99166434.491432399</v>
          </cell>
        </row>
        <row r="35">
          <cell r="B35">
            <v>123.72287604899969</v>
          </cell>
          <cell r="C35">
            <v>695698.70595653658</v>
          </cell>
          <cell r="D35">
            <v>883702.85087227635</v>
          </cell>
          <cell r="E35">
            <v>2688233.4149958934</v>
          </cell>
          <cell r="F35">
            <v>0</v>
          </cell>
          <cell r="G35">
            <v>445422.28428571427</v>
          </cell>
          <cell r="H35">
            <v>4713057.2561104205</v>
          </cell>
          <cell r="I35">
            <v>575.59123527402585</v>
          </cell>
          <cell r="J35">
            <v>8.16765832413558</v>
          </cell>
          <cell r="K35">
            <v>27483039.689106029</v>
          </cell>
          <cell r="L35">
            <v>346806.55126183154</v>
          </cell>
          <cell r="M35">
            <v>0</v>
          </cell>
          <cell r="N35">
            <v>680280.74305997766</v>
          </cell>
          <cell r="O35">
            <v>28510126.983427837</v>
          </cell>
          <cell r="P35">
            <v>-210423518.78466415</v>
          </cell>
          <cell r="AC35">
            <v>123.72287604899969</v>
          </cell>
          <cell r="AD35">
            <v>695698.70595653658</v>
          </cell>
          <cell r="AE35">
            <v>883617.32193330233</v>
          </cell>
          <cell r="AF35">
            <v>9332651.4029339999</v>
          </cell>
          <cell r="AG35">
            <v>4436941.0197704732</v>
          </cell>
          <cell r="AH35">
            <v>445422.28428571427</v>
          </cell>
          <cell r="AI35">
            <v>15794330.734880026</v>
          </cell>
          <cell r="AJ35">
            <v>575.59123527402585</v>
          </cell>
          <cell r="AK35">
            <v>8.16765832413558</v>
          </cell>
          <cell r="AL35">
            <v>27483039.689106029</v>
          </cell>
          <cell r="AM35">
            <v>346806.55126183154</v>
          </cell>
          <cell r="AN35">
            <v>0</v>
          </cell>
          <cell r="AO35">
            <v>680280.74305997766</v>
          </cell>
          <cell r="AP35">
            <v>28510126.983427837</v>
          </cell>
          <cell r="AQ35">
            <v>86450638.242884591</v>
          </cell>
        </row>
        <row r="36">
          <cell r="B36">
            <v>106.75596768332016</v>
          </cell>
          <cell r="C36">
            <v>615659.28709766478</v>
          </cell>
          <cell r="D36">
            <v>782033.74897205783</v>
          </cell>
          <cell r="E36">
            <v>2732873.7736450383</v>
          </cell>
          <cell r="F36">
            <v>0</v>
          </cell>
          <cell r="G36">
            <v>445422.28428571427</v>
          </cell>
          <cell r="H36">
            <v>4575989.0940004745</v>
          </cell>
          <cell r="I36">
            <v>595.22441141023319</v>
          </cell>
          <cell r="J36">
            <v>8.3844901205421927</v>
          </cell>
          <cell r="K36">
            <v>28651989.031681448</v>
          </cell>
          <cell r="L36">
            <v>362121.60494181473</v>
          </cell>
          <cell r="M36">
            <v>0</v>
          </cell>
          <cell r="N36">
            <v>656553.63543329632</v>
          </cell>
          <cell r="O36">
            <v>29670664.272056561</v>
          </cell>
          <cell r="P36">
            <v>-235518193.96272022</v>
          </cell>
          <cell r="AC36">
            <v>106.75596768332016</v>
          </cell>
          <cell r="AD36">
            <v>615659.28709766478</v>
          </cell>
          <cell r="AE36">
            <v>781958.06004933291</v>
          </cell>
          <cell r="AF36">
            <v>9481211.3197633699</v>
          </cell>
          <cell r="AG36">
            <v>3684438.5682815039</v>
          </cell>
          <cell r="AH36">
            <v>445422.28428571427</v>
          </cell>
          <cell r="AI36">
            <v>15008689.519477585</v>
          </cell>
          <cell r="AJ36">
            <v>595.22441141023319</v>
          </cell>
          <cell r="AK36">
            <v>8.3844901205421927</v>
          </cell>
          <cell r="AL36">
            <v>28651989.031681448</v>
          </cell>
          <cell r="AM36">
            <v>362121.60494181473</v>
          </cell>
          <cell r="AN36">
            <v>0</v>
          </cell>
          <cell r="AO36">
            <v>656553.63543329632</v>
          </cell>
          <cell r="AP36">
            <v>29670664.272056561</v>
          </cell>
          <cell r="AQ36">
            <v>71788663.490305617</v>
          </cell>
        </row>
        <row r="37">
          <cell r="B37">
            <v>94.765174840096449</v>
          </cell>
          <cell r="C37">
            <v>534761.32486147177</v>
          </cell>
          <cell r="D37">
            <v>679274.09275049251</v>
          </cell>
          <cell r="E37">
            <v>2778255.4226930039</v>
          </cell>
          <cell r="F37">
            <v>0</v>
          </cell>
          <cell r="G37">
            <v>445422.28428571427</v>
          </cell>
          <cell r="H37">
            <v>4437713.1245906819</v>
          </cell>
          <cell r="I37">
            <v>594.05227472631873</v>
          </cell>
          <cell r="J37">
            <v>8.4823296526146343</v>
          </cell>
          <cell r="K37">
            <v>29080633.436817653</v>
          </cell>
          <cell r="L37">
            <v>376091.76275559061</v>
          </cell>
          <cell r="M37">
            <v>0</v>
          </cell>
          <cell r="N37">
            <v>668739.00685569295</v>
          </cell>
          <cell r="O37">
            <v>30125464.206428938</v>
          </cell>
          <cell r="P37">
            <v>-261205945.04455847</v>
          </cell>
          <cell r="AC37">
            <v>94.765174840096449</v>
          </cell>
          <cell r="AD37">
            <v>534761.32486147177</v>
          </cell>
          <cell r="AE37">
            <v>679208.34939301875</v>
          </cell>
          <cell r="AF37">
            <v>9632136.0574711245</v>
          </cell>
          <cell r="AG37">
            <v>2864850.7469239412</v>
          </cell>
          <cell r="AH37">
            <v>445422.28428571427</v>
          </cell>
          <cell r="AI37">
            <v>14156378.762935271</v>
          </cell>
          <cell r="AJ37">
            <v>594.05227472631873</v>
          </cell>
          <cell r="AK37">
            <v>8.4823296526146343</v>
          </cell>
          <cell r="AL37">
            <v>29080633.436817653</v>
          </cell>
          <cell r="AM37">
            <v>376091.76275559061</v>
          </cell>
          <cell r="AN37">
            <v>0</v>
          </cell>
          <cell r="AO37">
            <v>668739.00685569295</v>
          </cell>
          <cell r="AP37">
            <v>30125464.206428938</v>
          </cell>
          <cell r="AQ37">
            <v>55819578.046811946</v>
          </cell>
        </row>
        <row r="38">
          <cell r="B38">
            <v>73.812093252014421</v>
          </cell>
          <cell r="C38">
            <v>403343.03998801718</v>
          </cell>
          <cell r="D38">
            <v>512341.60889637971</v>
          </cell>
          <cell r="E38">
            <v>2824390.6718853205</v>
          </cell>
          <cell r="F38">
            <v>0</v>
          </cell>
          <cell r="G38">
            <v>445422.28428571427</v>
          </cell>
          <cell r="H38">
            <v>4185497.6050554318</v>
          </cell>
          <cell r="I38">
            <v>593.66881063401547</v>
          </cell>
          <cell r="J38">
            <v>8.5572287329662799</v>
          </cell>
          <cell r="K38">
            <v>28935300.760236897</v>
          </cell>
          <cell r="L38">
            <v>387996.07688403246</v>
          </cell>
          <cell r="M38">
            <v>0</v>
          </cell>
          <cell r="N38">
            <v>665968.0276784579</v>
          </cell>
          <cell r="O38">
            <v>29989264.864799384</v>
          </cell>
          <cell r="P38">
            <v>-287009712.30430245</v>
          </cell>
          <cell r="AC38">
            <v>73.812093252014421</v>
          </cell>
          <cell r="AD38">
            <v>403343.03998801718</v>
          </cell>
          <cell r="AE38">
            <v>512292.02205374604</v>
          </cell>
          <cell r="AF38">
            <v>9785463.2599783596</v>
          </cell>
          <cell r="AG38">
            <v>2000446.707948026</v>
          </cell>
          <cell r="AH38">
            <v>445422.28428571427</v>
          </cell>
          <cell r="AI38">
            <v>13146967.314253863</v>
          </cell>
          <cell r="AJ38">
            <v>593.66881063401547</v>
          </cell>
          <cell r="AK38">
            <v>8.5572287329662799</v>
          </cell>
          <cell r="AL38">
            <v>28935300.760236897</v>
          </cell>
          <cell r="AM38">
            <v>387996.07688403246</v>
          </cell>
          <cell r="AN38">
            <v>0</v>
          </cell>
          <cell r="AO38">
            <v>665968.0276784579</v>
          </cell>
          <cell r="AP38">
            <v>29989264.864799384</v>
          </cell>
          <cell r="AQ38">
            <v>38977280.496266425</v>
          </cell>
        </row>
        <row r="39">
          <cell r="B39">
            <v>66.819932366740119</v>
          </cell>
          <cell r="C39">
            <v>378741.33498707233</v>
          </cell>
          <cell r="D39">
            <v>481091.59123857494</v>
          </cell>
          <cell r="E39">
            <v>2871292.0353811136</v>
          </cell>
          <cell r="F39">
            <v>0</v>
          </cell>
          <cell r="G39">
            <v>445422.28428571427</v>
          </cell>
          <cell r="H39">
            <v>4176547.2458924754</v>
          </cell>
          <cell r="I39">
            <v>581.91603421001662</v>
          </cell>
          <cell r="J39">
            <v>8.6155451599294413</v>
          </cell>
          <cell r="K39">
            <v>28623732.956863321</v>
          </cell>
          <cell r="L39">
            <v>397918.42778582493</v>
          </cell>
          <cell r="M39">
            <v>0</v>
          </cell>
          <cell r="N39">
            <v>644417.52294759348</v>
          </cell>
          <cell r="O39">
            <v>29666068.907596741</v>
          </cell>
          <cell r="P39">
            <v>-312499233.96600676</v>
          </cell>
          <cell r="AC39">
            <v>66.819932366740119</v>
          </cell>
          <cell r="AD39">
            <v>378741.33498707233</v>
          </cell>
          <cell r="AE39">
            <v>481045.02892036206</v>
          </cell>
          <cell r="AF39">
            <v>0</v>
          </cell>
          <cell r="AG39">
            <v>574348.33481427934</v>
          </cell>
          <cell r="AH39">
            <v>445422.28428571427</v>
          </cell>
          <cell r="AI39">
            <v>1879556.9830074282</v>
          </cell>
          <cell r="AJ39">
            <v>581.91603421001662</v>
          </cell>
          <cell r="AK39">
            <v>8.6155451599294413</v>
          </cell>
          <cell r="AL39">
            <v>28623732.956863321</v>
          </cell>
          <cell r="AM39">
            <v>397918.42778582493</v>
          </cell>
          <cell r="AN39">
            <v>0</v>
          </cell>
          <cell r="AO39">
            <v>644417.52294759348</v>
          </cell>
          <cell r="AP39">
            <v>29666068.907596741</v>
          </cell>
          <cell r="AQ39">
            <v>11190768.571677115</v>
          </cell>
        </row>
        <row r="40">
          <cell r="B40">
            <v>48.862337140110554</v>
          </cell>
          <cell r="C40">
            <v>254878.96859900741</v>
          </cell>
          <cell r="D40">
            <v>323756.92127908004</v>
          </cell>
          <cell r="E40">
            <v>0</v>
          </cell>
          <cell r="F40">
            <v>0</v>
          </cell>
          <cell r="G40">
            <v>0</v>
          </cell>
          <cell r="H40">
            <v>578635.88987808744</v>
          </cell>
          <cell r="I40">
            <v>577.94256743818698</v>
          </cell>
          <cell r="J40">
            <v>8.54946001496441</v>
          </cell>
          <cell r="K40">
            <v>28739716.495700173</v>
          </cell>
          <cell r="L40">
            <v>401150.62968244893</v>
          </cell>
          <cell r="M40">
            <v>0</v>
          </cell>
          <cell r="N40">
            <v>634849.88616813696</v>
          </cell>
          <cell r="O40">
            <v>29775717.011550758</v>
          </cell>
          <cell r="P40">
            <v>-341696315.08767945</v>
          </cell>
          <cell r="AC40">
            <v>48.862337140110554</v>
          </cell>
          <cell r="AD40">
            <v>254878.96859900741</v>
          </cell>
          <cell r="AE40">
            <v>323725.58655391174</v>
          </cell>
          <cell r="AF40">
            <v>0</v>
          </cell>
          <cell r="AG40">
            <v>0</v>
          </cell>
          <cell r="AH40">
            <v>0</v>
          </cell>
          <cell r="AI40">
            <v>578604.55515291914</v>
          </cell>
          <cell r="AJ40">
            <v>577.94256743818698</v>
          </cell>
          <cell r="AK40">
            <v>8.54946001496441</v>
          </cell>
          <cell r="AL40">
            <v>28739716.495700173</v>
          </cell>
          <cell r="AM40">
            <v>401150.62968244893</v>
          </cell>
          <cell r="AN40">
            <v>0</v>
          </cell>
          <cell r="AO40">
            <v>634849.88616813696</v>
          </cell>
          <cell r="AP40">
            <v>29775717.011550758</v>
          </cell>
          <cell r="AQ40">
            <v>-18006343.884720724</v>
          </cell>
        </row>
        <row r="41">
          <cell r="B41">
            <v>36.898616740823655</v>
          </cell>
          <cell r="C41">
            <v>192803.86110678397</v>
          </cell>
          <cell r="D41">
            <v>244906.76820360782</v>
          </cell>
          <cell r="E41">
            <v>0</v>
          </cell>
          <cell r="F41">
            <v>0</v>
          </cell>
          <cell r="G41">
            <v>0</v>
          </cell>
          <cell r="H41">
            <v>437710.62931039179</v>
          </cell>
          <cell r="I41">
            <v>568.04027364832507</v>
          </cell>
          <cell r="J41">
            <v>8.5047793576097277</v>
          </cell>
          <cell r="K41">
            <v>28323367.990216222</v>
          </cell>
          <cell r="L41">
            <v>405886.84483677626</v>
          </cell>
          <cell r="M41">
            <v>0</v>
          </cell>
          <cell r="N41">
            <v>619437.883973027</v>
          </cell>
          <cell r="O41">
            <v>29348692.719026025</v>
          </cell>
          <cell r="P41">
            <v>-370607297.17739511</v>
          </cell>
          <cell r="AC41">
            <v>36.898616740823655</v>
          </cell>
          <cell r="AD41">
            <v>192803.86110678397</v>
          </cell>
          <cell r="AE41">
            <v>244883.06496896129</v>
          </cell>
          <cell r="AF41">
            <v>0</v>
          </cell>
          <cell r="AG41">
            <v>0</v>
          </cell>
          <cell r="AH41">
            <v>0</v>
          </cell>
          <cell r="AI41">
            <v>437686.92607574526</v>
          </cell>
          <cell r="AJ41">
            <v>568.04027364832507</v>
          </cell>
          <cell r="AK41">
            <v>8.5047793576097277</v>
          </cell>
          <cell r="AL41">
            <v>28323367.990216222</v>
          </cell>
          <cell r="AM41">
            <v>405886.84483677626</v>
          </cell>
          <cell r="AN41">
            <v>0</v>
          </cell>
          <cell r="AO41">
            <v>619437.883973027</v>
          </cell>
          <cell r="AP41">
            <v>29348692.719026025</v>
          </cell>
          <cell r="AQ41">
            <v>-46917349.677671</v>
          </cell>
        </row>
        <row r="42">
          <cell r="B42">
            <v>27.914526257836826</v>
          </cell>
          <cell r="C42">
            <v>159660.94947137349</v>
          </cell>
          <cell r="D42">
            <v>202807.38631939029</v>
          </cell>
          <cell r="E42">
            <v>0</v>
          </cell>
          <cell r="F42">
            <v>0</v>
          </cell>
          <cell r="G42">
            <v>0</v>
          </cell>
          <cell r="H42">
            <v>362468.33579076378</v>
          </cell>
          <cell r="I42">
            <v>559.02761269150199</v>
          </cell>
          <cell r="J42">
            <v>8.5210059272676908</v>
          </cell>
          <cell r="K42">
            <v>27819352.029096074</v>
          </cell>
          <cell r="L42">
            <v>413162.79915413633</v>
          </cell>
          <cell r="M42">
            <v>0</v>
          </cell>
          <cell r="N42">
            <v>602286.80088306917</v>
          </cell>
          <cell r="O42">
            <v>28834801.62913328</v>
          </cell>
          <cell r="P42">
            <v>-399079630.47073764</v>
          </cell>
          <cell r="AC42">
            <v>27.914526257836826</v>
          </cell>
          <cell r="AD42">
            <v>159660.94947137349</v>
          </cell>
          <cell r="AE42">
            <v>202787.75766191696</v>
          </cell>
          <cell r="AF42">
            <v>0</v>
          </cell>
          <cell r="AG42">
            <v>0</v>
          </cell>
          <cell r="AH42">
            <v>0</v>
          </cell>
          <cell r="AI42">
            <v>362448.70713329047</v>
          </cell>
          <cell r="AJ42">
            <v>559.02761269150199</v>
          </cell>
          <cell r="AK42">
            <v>8.5210059272676908</v>
          </cell>
          <cell r="AL42">
            <v>27819352.029096074</v>
          </cell>
          <cell r="AM42">
            <v>413162.79915413633</v>
          </cell>
          <cell r="AN42">
            <v>0</v>
          </cell>
          <cell r="AO42">
            <v>602286.80088306917</v>
          </cell>
          <cell r="AP42">
            <v>28834801.62913328</v>
          </cell>
          <cell r="AQ42">
            <v>-75389702.599670991</v>
          </cell>
        </row>
        <row r="43">
          <cell r="B43">
            <v>18.937490247527485</v>
          </cell>
          <cell r="C43">
            <v>89214.122554730056</v>
          </cell>
          <cell r="D43">
            <v>113323.15809224607</v>
          </cell>
          <cell r="E43">
            <v>0</v>
          </cell>
          <cell r="F43">
            <v>0</v>
          </cell>
          <cell r="G43">
            <v>0</v>
          </cell>
          <cell r="H43">
            <v>202537.28064697614</v>
          </cell>
          <cell r="I43">
            <v>554.94892419999803</v>
          </cell>
          <cell r="J43">
            <v>8.6784741191094685</v>
          </cell>
          <cell r="K43">
            <v>27812178.18837801</v>
          </cell>
          <cell r="L43">
            <v>427002.1324102545</v>
          </cell>
          <cell r="M43">
            <v>0</v>
          </cell>
          <cell r="N43">
            <v>587590.08815571887</v>
          </cell>
          <cell r="O43">
            <v>28826770.408943985</v>
          </cell>
          <cell r="P43">
            <v>-427703863.59903467</v>
          </cell>
          <cell r="AC43">
            <v>18.937490247527485</v>
          </cell>
          <cell r="AD43">
            <v>89214.122554730056</v>
          </cell>
          <cell r="AE43">
            <v>113312.19014135256</v>
          </cell>
          <cell r="AF43">
            <v>0</v>
          </cell>
          <cell r="AG43">
            <v>0</v>
          </cell>
          <cell r="AH43">
            <v>0</v>
          </cell>
          <cell r="AI43">
            <v>202526.31269608263</v>
          </cell>
          <cell r="AJ43">
            <v>554.94892419999803</v>
          </cell>
          <cell r="AK43">
            <v>8.6784741191094685</v>
          </cell>
          <cell r="AL43">
            <v>27812178.18837801</v>
          </cell>
          <cell r="AM43">
            <v>427002.1324102545</v>
          </cell>
          <cell r="AN43">
            <v>0</v>
          </cell>
          <cell r="AO43">
            <v>587590.08815571887</v>
          </cell>
          <cell r="AP43">
            <v>28826770.408943985</v>
          </cell>
          <cell r="AQ43">
            <v>-104013946.69591889</v>
          </cell>
        </row>
        <row r="44">
          <cell r="B44">
            <v>14.951536781851491</v>
          </cell>
          <cell r="C44">
            <v>61927.739452999653</v>
          </cell>
          <cell r="D44">
            <v>78662.960609431262</v>
          </cell>
          <cell r="E44">
            <v>0</v>
          </cell>
          <cell r="F44">
            <v>0</v>
          </cell>
          <cell r="G44">
            <v>0</v>
          </cell>
          <cell r="H44">
            <v>140590.70006243093</v>
          </cell>
          <cell r="I44">
            <v>540.84775682941529</v>
          </cell>
          <cell r="J44">
            <v>8.6823635433858897</v>
          </cell>
          <cell r="K44">
            <v>27263472.271986295</v>
          </cell>
          <cell r="L44">
            <v>433943.11655920994</v>
          </cell>
          <cell r="M44">
            <v>0</v>
          </cell>
          <cell r="N44">
            <v>577601.72747247934</v>
          </cell>
          <cell r="O44">
            <v>28275017.116017986</v>
          </cell>
          <cell r="P44">
            <v>-455838290.01499021</v>
          </cell>
          <cell r="AC44">
            <v>14.951536781851491</v>
          </cell>
          <cell r="AD44">
            <v>61927.739452999653</v>
          </cell>
          <cell r="AE44">
            <v>78655.347236281174</v>
          </cell>
          <cell r="AF44">
            <v>0</v>
          </cell>
          <cell r="AG44">
            <v>0</v>
          </cell>
          <cell r="AH44">
            <v>0</v>
          </cell>
          <cell r="AI44">
            <v>140583.08668928081</v>
          </cell>
          <cell r="AJ44">
            <v>540.84775682941529</v>
          </cell>
          <cell r="AK44">
            <v>8.6823635433858897</v>
          </cell>
          <cell r="AL44">
            <v>27263472.271986295</v>
          </cell>
          <cell r="AM44">
            <v>433943.11655920994</v>
          </cell>
          <cell r="AN44">
            <v>0</v>
          </cell>
          <cell r="AO44">
            <v>577601.72747247934</v>
          </cell>
          <cell r="AP44">
            <v>28275017.116017986</v>
          </cell>
          <cell r="AQ44">
            <v>-132148380.72524759</v>
          </cell>
        </row>
        <row r="45">
          <cell r="B45">
            <v>8.9663489613851439</v>
          </cell>
          <cell r="C45">
            <v>29387.858264891427</v>
          </cell>
          <cell r="D45">
            <v>37329.570843470014</v>
          </cell>
          <cell r="E45">
            <v>0</v>
          </cell>
          <cell r="F45">
            <v>0</v>
          </cell>
          <cell r="G45">
            <v>0</v>
          </cell>
          <cell r="H45">
            <v>66717.429108361437</v>
          </cell>
          <cell r="I45">
            <v>526.09306688018023</v>
          </cell>
          <cell r="J45">
            <v>7.7102469980609598</v>
          </cell>
          <cell r="K45">
            <v>26604467.946482234</v>
          </cell>
          <cell r="L45">
            <v>365546.53790584917</v>
          </cell>
          <cell r="M45">
            <v>0</v>
          </cell>
          <cell r="N45">
            <v>562845.97148542164</v>
          </cell>
          <cell r="O45">
            <v>27532860.455873504</v>
          </cell>
          <cell r="P45">
            <v>-483304433.04175532</v>
          </cell>
          <cell r="AC45">
            <v>8.9663489613851439</v>
          </cell>
          <cell r="AD45">
            <v>29387.858264891427</v>
          </cell>
          <cell r="AE45">
            <v>37325.957911155208</v>
          </cell>
          <cell r="AF45">
            <v>0</v>
          </cell>
          <cell r="AG45">
            <v>0</v>
          </cell>
          <cell r="AH45">
            <v>0</v>
          </cell>
          <cell r="AI45">
            <v>66713.816176046632</v>
          </cell>
          <cell r="AJ45">
            <v>526.09306688018023</v>
          </cell>
          <cell r="AK45">
            <v>7.7102469980609598</v>
          </cell>
          <cell r="AL45">
            <v>26604467.946482234</v>
          </cell>
          <cell r="AM45">
            <v>365546.53790584917</v>
          </cell>
          <cell r="AN45">
            <v>0</v>
          </cell>
          <cell r="AO45">
            <v>562845.97148542164</v>
          </cell>
          <cell r="AP45">
            <v>27532860.455873504</v>
          </cell>
          <cell r="AQ45">
            <v>-159614527.36494505</v>
          </cell>
        </row>
        <row r="46">
          <cell r="B46">
            <v>6.973204195411526</v>
          </cell>
          <cell r="C46">
            <v>23994.44914055365</v>
          </cell>
          <cell r="D46">
            <v>30478.658259775188</v>
          </cell>
          <cell r="E46">
            <v>0</v>
          </cell>
          <cell r="F46">
            <v>0</v>
          </cell>
          <cell r="G46">
            <v>0</v>
          </cell>
          <cell r="H46">
            <v>54473.107400328838</v>
          </cell>
          <cell r="I46">
            <v>506.12022242265692</v>
          </cell>
          <cell r="J46">
            <v>7.6501734945012183</v>
          </cell>
          <cell r="K46">
            <v>25971167.135722145</v>
          </cell>
          <cell r="L46">
            <v>368112.13580384158</v>
          </cell>
          <cell r="M46">
            <v>0</v>
          </cell>
          <cell r="N46">
            <v>543622.68311662541</v>
          </cell>
          <cell r="O46">
            <v>26882901.954642612</v>
          </cell>
          <cell r="P46">
            <v>-510132861.88899755</v>
          </cell>
          <cell r="AC46">
            <v>6.973204195411526</v>
          </cell>
          <cell r="AD46">
            <v>23994.44914055365</v>
          </cell>
          <cell r="AE46">
            <v>30475.708391162974</v>
          </cell>
          <cell r="AF46">
            <v>0</v>
          </cell>
          <cell r="AG46">
            <v>0</v>
          </cell>
          <cell r="AH46">
            <v>0</v>
          </cell>
          <cell r="AI46">
            <v>54470.157531716628</v>
          </cell>
          <cell r="AJ46">
            <v>506.12022242265692</v>
          </cell>
          <cell r="AK46">
            <v>7.6501734945012183</v>
          </cell>
          <cell r="AL46">
            <v>25971167.135722145</v>
          </cell>
          <cell r="AM46">
            <v>368112.13580384158</v>
          </cell>
          <cell r="AN46">
            <v>0</v>
          </cell>
          <cell r="AO46">
            <v>543622.68311662541</v>
          </cell>
          <cell r="AP46">
            <v>26882901.954642612</v>
          </cell>
          <cell r="AQ46">
            <v>-186442959.16205597</v>
          </cell>
        </row>
        <row r="47">
          <cell r="B47">
            <v>4.980457276669422</v>
          </cell>
          <cell r="C47">
            <v>18460.000623776003</v>
          </cell>
          <cell r="D47">
            <v>23448.592096927099</v>
          </cell>
          <cell r="E47">
            <v>0</v>
          </cell>
          <cell r="F47">
            <v>0</v>
          </cell>
          <cell r="G47">
            <v>0</v>
          </cell>
          <cell r="H47">
            <v>41908.592720703105</v>
          </cell>
          <cell r="I47">
            <v>480.30145843006045</v>
          </cell>
          <cell r="J47">
            <v>6.5126016025225155</v>
          </cell>
          <cell r="K47">
            <v>24586708.356498707</v>
          </cell>
          <cell r="L47">
            <v>330503.71734141186</v>
          </cell>
          <cell r="M47">
            <v>0</v>
          </cell>
          <cell r="N47">
            <v>530233.06375531189</v>
          </cell>
          <cell r="O47">
            <v>25447445.13759543</v>
          </cell>
          <cell r="P47">
            <v>-535538398.43387228</v>
          </cell>
          <cell r="AC47">
            <v>4.980457276669422</v>
          </cell>
          <cell r="AD47">
            <v>18460.000623776003</v>
          </cell>
          <cell r="AE47">
            <v>23446.322631347681</v>
          </cell>
          <cell r="AF47">
            <v>0</v>
          </cell>
          <cell r="AG47">
            <v>0</v>
          </cell>
          <cell r="AH47">
            <v>0</v>
          </cell>
          <cell r="AI47">
            <v>41906.323255123687</v>
          </cell>
          <cell r="AJ47">
            <v>480.30145843006045</v>
          </cell>
          <cell r="AK47">
            <v>6.5126016025225155</v>
          </cell>
          <cell r="AL47">
            <v>24586708.356498707</v>
          </cell>
          <cell r="AM47">
            <v>330503.71734141186</v>
          </cell>
          <cell r="AN47">
            <v>0</v>
          </cell>
          <cell r="AO47">
            <v>530233.06375531189</v>
          </cell>
          <cell r="AP47">
            <v>25447445.13759543</v>
          </cell>
          <cell r="AQ47">
            <v>-211848497.97639626</v>
          </cell>
        </row>
        <row r="48">
          <cell r="B48">
            <v>3.9836448869669621</v>
          </cell>
          <cell r="C48">
            <v>11603.204379794259</v>
          </cell>
          <cell r="D48">
            <v>14738.829757602669</v>
          </cell>
          <cell r="E48">
            <v>0</v>
          </cell>
          <cell r="F48">
            <v>0</v>
          </cell>
          <cell r="G48">
            <v>0</v>
          </cell>
          <cell r="H48">
            <v>26342.034137396928</v>
          </cell>
          <cell r="I48">
            <v>452.50218114403629</v>
          </cell>
          <cell r="J48">
            <v>6.2878271263950722</v>
          </cell>
          <cell r="K48">
            <v>23408556.64162121</v>
          </cell>
          <cell r="L48">
            <v>327746.26065024699</v>
          </cell>
          <cell r="M48">
            <v>0</v>
          </cell>
          <cell r="N48">
            <v>500996.54041700007</v>
          </cell>
          <cell r="O48">
            <v>24237299.442688458</v>
          </cell>
          <cell r="P48">
            <v>-559749355.84242332</v>
          </cell>
          <cell r="AC48">
            <v>3.9836448869669621</v>
          </cell>
          <cell r="AD48">
            <v>11603.204379794259</v>
          </cell>
          <cell r="AE48">
            <v>14737.403263991562</v>
          </cell>
          <cell r="AF48">
            <v>0</v>
          </cell>
          <cell r="AG48">
            <v>0</v>
          </cell>
          <cell r="AH48">
            <v>0</v>
          </cell>
          <cell r="AI48">
            <v>26340.607643785821</v>
          </cell>
          <cell r="AJ48">
            <v>452.50218114403629</v>
          </cell>
          <cell r="AK48">
            <v>6.2878271263950722</v>
          </cell>
          <cell r="AL48">
            <v>23408556.64162121</v>
          </cell>
          <cell r="AM48">
            <v>327746.26065024699</v>
          </cell>
          <cell r="AN48">
            <v>0</v>
          </cell>
          <cell r="AO48">
            <v>500996.54041700007</v>
          </cell>
          <cell r="AP48">
            <v>24237299.442688458</v>
          </cell>
          <cell r="AQ48">
            <v>-236059456.81144094</v>
          </cell>
        </row>
        <row r="49">
          <cell r="B49">
            <v>0.99605556064875933</v>
          </cell>
          <cell r="C49">
            <v>2929.8091058980503</v>
          </cell>
          <cell r="D49">
            <v>3721.5545137946738</v>
          </cell>
          <cell r="E49">
            <v>0</v>
          </cell>
          <cell r="F49">
            <v>0</v>
          </cell>
          <cell r="G49">
            <v>0</v>
          </cell>
          <cell r="H49">
            <v>6651.3636196927237</v>
          </cell>
          <cell r="I49">
            <v>431.71704314368196</v>
          </cell>
          <cell r="J49">
            <v>5.2531385769823666</v>
          </cell>
          <cell r="K49">
            <v>22530311.041438792</v>
          </cell>
          <cell r="L49">
            <v>308622.50485887215</v>
          </cell>
          <cell r="M49">
            <v>0</v>
          </cell>
          <cell r="N49">
            <v>476393.18511149153</v>
          </cell>
          <cell r="O49">
            <v>23315326.731409159</v>
          </cell>
          <cell r="P49">
            <v>-583058031.21021283</v>
          </cell>
          <cell r="AC49">
            <v>0.99605556064875933</v>
          </cell>
          <cell r="AD49">
            <v>2929.8091058980503</v>
          </cell>
          <cell r="AE49">
            <v>3721.1943241578692</v>
          </cell>
          <cell r="AF49">
            <v>0</v>
          </cell>
          <cell r="AG49">
            <v>0</v>
          </cell>
          <cell r="AH49">
            <v>0</v>
          </cell>
          <cell r="AI49">
            <v>6651.00343005592</v>
          </cell>
          <cell r="AJ49">
            <v>431.71704314368196</v>
          </cell>
          <cell r="AK49">
            <v>5.2531385769823666</v>
          </cell>
          <cell r="AL49">
            <v>22530311.041438792</v>
          </cell>
          <cell r="AM49">
            <v>308622.50485887215</v>
          </cell>
          <cell r="AN49">
            <v>0</v>
          </cell>
          <cell r="AO49">
            <v>476393.18511149153</v>
          </cell>
          <cell r="AP49">
            <v>23315326.731409159</v>
          </cell>
          <cell r="AQ49">
            <v>-259368132.53942004</v>
          </cell>
        </row>
        <row r="50">
          <cell r="B50">
            <v>0.99578240660902417</v>
          </cell>
          <cell r="C50">
            <v>2959.1071969570312</v>
          </cell>
          <cell r="D50">
            <v>3758.7700589326209</v>
          </cell>
          <cell r="E50">
            <v>0</v>
          </cell>
          <cell r="F50">
            <v>0</v>
          </cell>
          <cell r="G50">
            <v>0</v>
          </cell>
          <cell r="H50">
            <v>6717.8772558896526</v>
          </cell>
          <cell r="I50">
            <v>409.79560141784964</v>
          </cell>
          <cell r="J50">
            <v>5.1714920392186317</v>
          </cell>
          <cell r="K50">
            <v>21394933.104250751</v>
          </cell>
          <cell r="L50">
            <v>310927.29809793085</v>
          </cell>
          <cell r="M50">
            <v>0</v>
          </cell>
          <cell r="N50">
            <v>457199.62051013409</v>
          </cell>
          <cell r="O50">
            <v>22163060.022858817</v>
          </cell>
          <cell r="P50">
            <v>-605214373.35581577</v>
          </cell>
          <cell r="AC50">
            <v>0.99578240660902417</v>
          </cell>
          <cell r="AD50">
            <v>2959.1071969570312</v>
          </cell>
          <cell r="AE50">
            <v>3758.4062673994481</v>
          </cell>
          <cell r="AF50">
            <v>0</v>
          </cell>
          <cell r="AG50">
            <v>0</v>
          </cell>
          <cell r="AH50">
            <v>0</v>
          </cell>
          <cell r="AI50">
            <v>6717.5134643564797</v>
          </cell>
          <cell r="AJ50">
            <v>409.79560141784964</v>
          </cell>
          <cell r="AK50">
            <v>5.1714920392186317</v>
          </cell>
          <cell r="AL50">
            <v>21394933.104250751</v>
          </cell>
          <cell r="AM50">
            <v>310927.29809793085</v>
          </cell>
          <cell r="AN50">
            <v>0</v>
          </cell>
          <cell r="AO50">
            <v>457199.62051013409</v>
          </cell>
          <cell r="AP50">
            <v>22163060.022858817</v>
          </cell>
          <cell r="AQ50">
            <v>-281524475.04881448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381.01923525164761</v>
          </cell>
          <cell r="J51">
            <v>4.9387569549834875</v>
          </cell>
          <cell r="K51">
            <v>19873475.181310471</v>
          </cell>
          <cell r="L51">
            <v>305886.86695034226</v>
          </cell>
          <cell r="M51">
            <v>0</v>
          </cell>
          <cell r="N51">
            <v>434542.36712699622</v>
          </cell>
          <cell r="O51">
            <v>20613904.415387809</v>
          </cell>
          <cell r="P51">
            <v>-625828277.77120352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381.01923525164761</v>
          </cell>
          <cell r="AK51">
            <v>4.9387569549834875</v>
          </cell>
          <cell r="AL51">
            <v>19873475.181310471</v>
          </cell>
          <cell r="AM51">
            <v>305886.86695034226</v>
          </cell>
          <cell r="AN51">
            <v>0</v>
          </cell>
          <cell r="AO51">
            <v>434542.36712699622</v>
          </cell>
          <cell r="AP51">
            <v>20613904.415387809</v>
          </cell>
          <cell r="AQ51">
            <v>-302138379.46420228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349.32965885900887</v>
          </cell>
          <cell r="J52">
            <v>4.6242282152485172</v>
          </cell>
          <cell r="K52">
            <v>18193232.042897619</v>
          </cell>
          <cell r="L52">
            <v>298940.44408543082</v>
          </cell>
          <cell r="M52">
            <v>0</v>
          </cell>
          <cell r="N52">
            <v>403587.24096521625</v>
          </cell>
          <cell r="O52">
            <v>18895759.727948267</v>
          </cell>
          <cell r="P52">
            <v>-644724037.49915183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349.32965885900887</v>
          </cell>
          <cell r="AK52">
            <v>4.6242282152485172</v>
          </cell>
          <cell r="AL52">
            <v>18193232.042897619</v>
          </cell>
          <cell r="AM52">
            <v>298940.44408543082</v>
          </cell>
          <cell r="AN52">
            <v>0</v>
          </cell>
          <cell r="AO52">
            <v>403587.24096521625</v>
          </cell>
          <cell r="AP52">
            <v>18895759.727948267</v>
          </cell>
          <cell r="AQ52">
            <v>-321034139.19215053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324.51537971392162</v>
          </cell>
          <cell r="J53">
            <v>4.434241382642341</v>
          </cell>
          <cell r="K53">
            <v>17185572.709391672</v>
          </cell>
          <cell r="L53">
            <v>296889.61858139583</v>
          </cell>
          <cell r="M53">
            <v>0</v>
          </cell>
          <cell r="N53">
            <v>369843.44973966101</v>
          </cell>
          <cell r="O53">
            <v>17852305.777712729</v>
          </cell>
          <cell r="P53">
            <v>-662576343.27686453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324.51537971392162</v>
          </cell>
          <cell r="AK53">
            <v>4.434241382642341</v>
          </cell>
          <cell r="AL53">
            <v>17185572.709391672</v>
          </cell>
          <cell r="AM53">
            <v>296889.61858139583</v>
          </cell>
          <cell r="AN53">
            <v>0</v>
          </cell>
          <cell r="AO53">
            <v>369843.44973966101</v>
          </cell>
          <cell r="AP53">
            <v>17852305.777712729</v>
          </cell>
          <cell r="AQ53">
            <v>-338886444.96986324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302.64413572491151</v>
          </cell>
          <cell r="J54">
            <v>4.3010341304924751</v>
          </cell>
          <cell r="K54">
            <v>15809488.186045978</v>
          </cell>
          <cell r="L54">
            <v>297763.03625835833</v>
          </cell>
          <cell r="M54">
            <v>0</v>
          </cell>
          <cell r="N54">
            <v>349649.24655946135</v>
          </cell>
          <cell r="O54">
            <v>16456900.468863798</v>
          </cell>
          <cell r="P54">
            <v>-679033243.74572837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302.64413572491151</v>
          </cell>
          <cell r="AK54">
            <v>4.3010341304924751</v>
          </cell>
          <cell r="AL54">
            <v>15809488.186045978</v>
          </cell>
          <cell r="AM54">
            <v>297763.03625835833</v>
          </cell>
          <cell r="AN54">
            <v>0</v>
          </cell>
          <cell r="AO54">
            <v>349649.24655946135</v>
          </cell>
          <cell r="AP54">
            <v>16456900.468863798</v>
          </cell>
          <cell r="AQ54">
            <v>-355343345.43872702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284.69922975187393</v>
          </cell>
          <cell r="J55">
            <v>4.2412758484438671</v>
          </cell>
          <cell r="K55">
            <v>15099969.367540777</v>
          </cell>
          <cell r="L55">
            <v>302808.48166620801</v>
          </cell>
          <cell r="M55">
            <v>0</v>
          </cell>
          <cell r="N55">
            <v>322145.02444608673</v>
          </cell>
          <cell r="O55">
            <v>15724922.873653071</v>
          </cell>
          <cell r="P55">
            <v>-694758166.61938143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284.69922975187393</v>
          </cell>
          <cell r="AK55">
            <v>4.2412758484438671</v>
          </cell>
          <cell r="AL55">
            <v>15099969.367540777</v>
          </cell>
          <cell r="AM55">
            <v>302808.48166620801</v>
          </cell>
          <cell r="AN55">
            <v>0</v>
          </cell>
          <cell r="AO55">
            <v>322145.02444608673</v>
          </cell>
          <cell r="AP55">
            <v>15724922.873653071</v>
          </cell>
          <cell r="AQ55">
            <v>-371068268.31238008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265.80843419429254</v>
          </cell>
          <cell r="J56">
            <v>4.1271623312640493</v>
          </cell>
          <cell r="K56">
            <v>14309849.207470456</v>
          </cell>
          <cell r="L56">
            <v>306687.72697196447</v>
          </cell>
          <cell r="M56">
            <v>0</v>
          </cell>
          <cell r="N56">
            <v>308055.55698413966</v>
          </cell>
          <cell r="O56">
            <v>14924592.491426561</v>
          </cell>
          <cell r="P56">
            <v>-709682759.11080801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265.80843419429254</v>
          </cell>
          <cell r="AK56">
            <v>4.1271623312640493</v>
          </cell>
          <cell r="AL56">
            <v>14309849.207470456</v>
          </cell>
          <cell r="AM56">
            <v>306687.72697196447</v>
          </cell>
          <cell r="AN56">
            <v>0</v>
          </cell>
          <cell r="AO56">
            <v>308055.55698413966</v>
          </cell>
          <cell r="AP56">
            <v>14924592.491426561</v>
          </cell>
          <cell r="AQ56">
            <v>-385992860.80380666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236.14837224049131</v>
          </cell>
          <cell r="J57">
            <v>2.8516277595086956</v>
          </cell>
          <cell r="K57">
            <v>12904280.498564243</v>
          </cell>
          <cell r="L57">
            <v>284876.58394973871</v>
          </cell>
          <cell r="M57">
            <v>0</v>
          </cell>
          <cell r="N57">
            <v>292330.73868884845</v>
          </cell>
          <cell r="O57">
            <v>13481487.821202831</v>
          </cell>
          <cell r="P57">
            <v>-723164246.93201089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236.14837224049131</v>
          </cell>
          <cell r="AK57">
            <v>2.8516277595086956</v>
          </cell>
          <cell r="AL57">
            <v>12904280.498564243</v>
          </cell>
          <cell r="AM57">
            <v>284876.58394973871</v>
          </cell>
          <cell r="AN57">
            <v>0</v>
          </cell>
          <cell r="AO57">
            <v>292330.73868884845</v>
          </cell>
          <cell r="AP57">
            <v>13481487.821202831</v>
          </cell>
          <cell r="AQ57">
            <v>-399474348.62500948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221.21028152364812</v>
          </cell>
          <cell r="J58">
            <v>2.7897184763518541</v>
          </cell>
          <cell r="K58">
            <v>12270639.204113584</v>
          </cell>
          <cell r="L58">
            <v>291722.92220754438</v>
          </cell>
          <cell r="M58">
            <v>0</v>
          </cell>
          <cell r="N58">
            <v>263783.14165027963</v>
          </cell>
          <cell r="O58">
            <v>12826145.267971408</v>
          </cell>
          <cell r="P58">
            <v>-735990392.19998229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221.21028152364812</v>
          </cell>
          <cell r="AK58">
            <v>2.7897184763518541</v>
          </cell>
          <cell r="AL58">
            <v>12270639.204113584</v>
          </cell>
          <cell r="AM58">
            <v>291722.92220754438</v>
          </cell>
          <cell r="AN58">
            <v>0</v>
          </cell>
          <cell r="AO58">
            <v>263783.14165027963</v>
          </cell>
          <cell r="AP58">
            <v>12826145.267971408</v>
          </cell>
          <cell r="AQ58">
            <v>-412300493.89298087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198.45621862717792</v>
          </cell>
          <cell r="J59">
            <v>2.5437813728220897</v>
          </cell>
          <cell r="K59">
            <v>11172158.106658183</v>
          </cell>
          <cell r="L59">
            <v>290491.04781436425</v>
          </cell>
          <cell r="M59">
            <v>0</v>
          </cell>
          <cell r="N59">
            <v>251247.24252642255</v>
          </cell>
          <cell r="O59">
            <v>11713896.39699897</v>
          </cell>
          <cell r="P59">
            <v>-747704288.59698129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198.45621862717792</v>
          </cell>
          <cell r="AK59">
            <v>2.5437813728220897</v>
          </cell>
          <cell r="AL59">
            <v>11172158.106658183</v>
          </cell>
          <cell r="AM59">
            <v>290491.04781436425</v>
          </cell>
          <cell r="AN59">
            <v>0</v>
          </cell>
          <cell r="AO59">
            <v>251247.24252642255</v>
          </cell>
          <cell r="AP59">
            <v>11713896.39699897</v>
          </cell>
          <cell r="AQ59">
            <v>-424014390.28997982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183.53858947773193</v>
          </cell>
          <cell r="J60">
            <v>2.4614105222680878</v>
          </cell>
          <cell r="K60">
            <v>10489787.838929586</v>
          </cell>
          <cell r="L60">
            <v>297980.6760738279</v>
          </cell>
          <cell r="M60">
            <v>0</v>
          </cell>
          <cell r="N60">
            <v>229252.98308945095</v>
          </cell>
          <cell r="O60">
            <v>11017021.498092866</v>
          </cell>
          <cell r="P60">
            <v>-758721310.09507418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183.53858947773193</v>
          </cell>
          <cell r="AK60">
            <v>2.4614105222680878</v>
          </cell>
          <cell r="AL60">
            <v>10489787.838929586</v>
          </cell>
          <cell r="AM60">
            <v>297980.6760738279</v>
          </cell>
          <cell r="AN60">
            <v>0</v>
          </cell>
          <cell r="AO60">
            <v>229252.98308945095</v>
          </cell>
          <cell r="AP60">
            <v>11017021.498092866</v>
          </cell>
          <cell r="AQ60">
            <v>-435031411.78807271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164.74038573122584</v>
          </cell>
          <cell r="J61">
            <v>2.2596142687741838</v>
          </cell>
          <cell r="K61">
            <v>9551801.818237232</v>
          </cell>
          <cell r="L61">
            <v>300092.69158592203</v>
          </cell>
          <cell r="M61">
            <v>0</v>
          </cell>
          <cell r="N61">
            <v>215755.37030006829</v>
          </cell>
          <cell r="O61">
            <v>10067649.880123222</v>
          </cell>
          <cell r="P61">
            <v>-768788959.97519743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164.74038573122584</v>
          </cell>
          <cell r="AK61">
            <v>2.2596142687741838</v>
          </cell>
          <cell r="AL61">
            <v>9551801.818237232</v>
          </cell>
          <cell r="AM61">
            <v>300092.69158592203</v>
          </cell>
          <cell r="AN61">
            <v>0</v>
          </cell>
          <cell r="AO61">
            <v>215755.37030006829</v>
          </cell>
          <cell r="AP61">
            <v>10067649.880123222</v>
          </cell>
          <cell r="AQ61">
            <v>-445099061.6681959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148.86906725490854</v>
          </cell>
          <cell r="J62">
            <v>2.1309327450914637</v>
          </cell>
          <cell r="K62">
            <v>8762499.4640971385</v>
          </cell>
          <cell r="L62">
            <v>306899.58634523745</v>
          </cell>
          <cell r="M62">
            <v>0</v>
          </cell>
          <cell r="N62">
            <v>197037.89019646309</v>
          </cell>
          <cell r="O62">
            <v>9266436.9406388383</v>
          </cell>
          <cell r="P62">
            <v>-778055396.91583622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148.86906725490854</v>
          </cell>
          <cell r="AK62">
            <v>2.1309327450914637</v>
          </cell>
          <cell r="AL62">
            <v>8762499.4640971385</v>
          </cell>
          <cell r="AM62">
            <v>306899.58634523745</v>
          </cell>
          <cell r="AN62">
            <v>0</v>
          </cell>
          <cell r="AO62">
            <v>197037.89019646309</v>
          </cell>
          <cell r="AP62">
            <v>9266436.9406388383</v>
          </cell>
          <cell r="AQ62">
            <v>-454365498.60883474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124.21204602130078</v>
          </cell>
          <cell r="J63">
            <v>1.7879539786992282</v>
          </cell>
          <cell r="K63">
            <v>7418507.0574929276</v>
          </cell>
          <cell r="L63">
            <v>302910.66694035794</v>
          </cell>
          <cell r="M63">
            <v>0</v>
          </cell>
          <cell r="N63">
            <v>181387.98100884751</v>
          </cell>
          <cell r="O63">
            <v>7902805.7054421324</v>
          </cell>
          <cell r="P63">
            <v>-785958202.62127841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124.21204602130078</v>
          </cell>
          <cell r="AK63">
            <v>1.7879539786992282</v>
          </cell>
          <cell r="AL63">
            <v>7418507.0574929276</v>
          </cell>
          <cell r="AM63">
            <v>302910.66694035794</v>
          </cell>
          <cell r="AN63">
            <v>0</v>
          </cell>
          <cell r="AO63">
            <v>181387.98100884751</v>
          </cell>
          <cell r="AP63">
            <v>7902805.7054421324</v>
          </cell>
          <cell r="AQ63">
            <v>-462268304.31427687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103.50571495897007</v>
          </cell>
          <cell r="J64">
            <v>1.4942850410299273</v>
          </cell>
          <cell r="K64">
            <v>6270515.3542161044</v>
          </cell>
          <cell r="L64">
            <v>297777.86309480539</v>
          </cell>
          <cell r="M64">
            <v>0</v>
          </cell>
          <cell r="N64">
            <v>154428.3544886657</v>
          </cell>
          <cell r="O64">
            <v>6722721.5717995763</v>
          </cell>
          <cell r="P64">
            <v>-792680924.19307804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103.50571495897007</v>
          </cell>
          <cell r="AK64">
            <v>1.4942850410299273</v>
          </cell>
          <cell r="AL64">
            <v>6270515.3542161044</v>
          </cell>
          <cell r="AM64">
            <v>297777.86309480539</v>
          </cell>
          <cell r="AN64">
            <v>0</v>
          </cell>
          <cell r="AO64">
            <v>154428.3544886657</v>
          </cell>
          <cell r="AP64">
            <v>6722721.5717995763</v>
          </cell>
          <cell r="AQ64">
            <v>-468991025.88607645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86.719959518050587</v>
          </cell>
          <cell r="J65">
            <v>1.2800404819494062</v>
          </cell>
          <cell r="K65">
            <v>5333446.8569383919</v>
          </cell>
          <cell r="L65">
            <v>300221.72683217446</v>
          </cell>
          <cell r="M65">
            <v>0</v>
          </cell>
          <cell r="N65">
            <v>131365.86434621821</v>
          </cell>
          <cell r="O65">
            <v>5765034.4481167849</v>
          </cell>
          <cell r="P65">
            <v>-798445958.64119482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86.719959518050587</v>
          </cell>
          <cell r="AK65">
            <v>1.2800404819494062</v>
          </cell>
          <cell r="AL65">
            <v>5333446.8569383919</v>
          </cell>
          <cell r="AM65">
            <v>300221.72683217446</v>
          </cell>
          <cell r="AN65">
            <v>0</v>
          </cell>
          <cell r="AO65">
            <v>131365.86434621821</v>
          </cell>
          <cell r="AP65">
            <v>5765034.4481167849</v>
          </cell>
          <cell r="AQ65">
            <v>-474756060.33419323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73.882337294545522</v>
          </cell>
          <cell r="J66">
            <v>1.1176627054544916</v>
          </cell>
          <cell r="K66">
            <v>4609807.9059338681</v>
          </cell>
          <cell r="L66">
            <v>302575.38742234191</v>
          </cell>
          <cell r="M66">
            <v>0</v>
          </cell>
          <cell r="N66">
            <v>112673.37167541134</v>
          </cell>
          <cell r="O66">
            <v>5025056.6650316212</v>
          </cell>
          <cell r="P66">
            <v>-803471015.30622649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73.882337294545522</v>
          </cell>
          <cell r="AK66">
            <v>1.1176627054544916</v>
          </cell>
          <cell r="AL66">
            <v>4609807.9059338681</v>
          </cell>
          <cell r="AM66">
            <v>302575.38742234191</v>
          </cell>
          <cell r="AN66">
            <v>0</v>
          </cell>
          <cell r="AO66">
            <v>112673.37167541134</v>
          </cell>
          <cell r="AP66">
            <v>5025056.6650316212</v>
          </cell>
          <cell r="AQ66">
            <v>-479781116.99922484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61.054331119989229</v>
          </cell>
          <cell r="J67">
            <v>0.94566888001076643</v>
          </cell>
          <cell r="K67">
            <v>3865078.2395198992</v>
          </cell>
          <cell r="L67">
            <v>293690.3977365212</v>
          </cell>
          <cell r="M67">
            <v>0</v>
          </cell>
          <cell r="N67">
            <v>98247.665867124204</v>
          </cell>
          <cell r="O67">
            <v>4257016.303123544</v>
          </cell>
          <cell r="P67">
            <v>-807728031.60935009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61.054331119989229</v>
          </cell>
          <cell r="AK67">
            <v>0.94566888001076643</v>
          </cell>
          <cell r="AL67">
            <v>3865078.2395198992</v>
          </cell>
          <cell r="AM67">
            <v>293690.3977365212</v>
          </cell>
          <cell r="AN67">
            <v>0</v>
          </cell>
          <cell r="AO67">
            <v>98247.665867124204</v>
          </cell>
          <cell r="AP67">
            <v>4257016.303123544</v>
          </cell>
          <cell r="AQ67">
            <v>-484038133.30234838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48.237385803846728</v>
          </cell>
          <cell r="J68">
            <v>0.76261419615327841</v>
          </cell>
          <cell r="K68">
            <v>3098906.0709022759</v>
          </cell>
          <cell r="L68">
            <v>294509.73943665688</v>
          </cell>
          <cell r="M68">
            <v>0</v>
          </cell>
          <cell r="N68">
            <v>83175.372745128407</v>
          </cell>
          <cell r="O68">
            <v>3476591.1830840609</v>
          </cell>
          <cell r="P68">
            <v>-811204622.7924341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48.237385803846728</v>
          </cell>
          <cell r="AK68">
            <v>0.76261419615327841</v>
          </cell>
          <cell r="AL68">
            <v>3098906.0709022759</v>
          </cell>
          <cell r="AM68">
            <v>294509.73943665688</v>
          </cell>
          <cell r="AN68">
            <v>0</v>
          </cell>
          <cell r="AO68">
            <v>83175.372745128407</v>
          </cell>
          <cell r="AP68">
            <v>3476591.1830840609</v>
          </cell>
          <cell r="AQ68">
            <v>-487514724.48543245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35.432801863398893</v>
          </cell>
          <cell r="J69">
            <v>0.56719813660110385</v>
          </cell>
          <cell r="K69">
            <v>2310927.4440912562</v>
          </cell>
          <cell r="L69">
            <v>297073.78728187835</v>
          </cell>
          <cell r="M69">
            <v>0</v>
          </cell>
          <cell r="N69">
            <v>67868.316206778647</v>
          </cell>
          <cell r="O69">
            <v>2675869.5475799134</v>
          </cell>
          <cell r="P69">
            <v>-813880492.34001398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35.432801863398893</v>
          </cell>
          <cell r="AK69">
            <v>0.56719813660110385</v>
          </cell>
          <cell r="AL69">
            <v>2310927.4440912562</v>
          </cell>
          <cell r="AM69">
            <v>297073.78728187835</v>
          </cell>
          <cell r="AN69">
            <v>0</v>
          </cell>
          <cell r="AO69">
            <v>67868.316206778647</v>
          </cell>
          <cell r="AP69">
            <v>2675869.5475799134</v>
          </cell>
          <cell r="AQ69">
            <v>-490190594.03301233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29.507530551271945</v>
          </cell>
          <cell r="J70">
            <v>0.49246944872805504</v>
          </cell>
          <cell r="K70">
            <v>1952296.9059842126</v>
          </cell>
          <cell r="L70">
            <v>294425.51562616561</v>
          </cell>
          <cell r="M70">
            <v>0</v>
          </cell>
          <cell r="N70">
            <v>52160.024627462692</v>
          </cell>
          <cell r="O70">
            <v>2298882.4462378407</v>
          </cell>
          <cell r="P70">
            <v>-816179374.78625178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29.507530551271945</v>
          </cell>
          <cell r="AK70">
            <v>0.49246944872805504</v>
          </cell>
          <cell r="AL70">
            <v>1952296.9059842126</v>
          </cell>
          <cell r="AM70">
            <v>294425.51562616561</v>
          </cell>
          <cell r="AN70">
            <v>0</v>
          </cell>
          <cell r="AO70">
            <v>52160.024627462692</v>
          </cell>
          <cell r="AP70">
            <v>2298882.4462378407</v>
          </cell>
          <cell r="AQ70">
            <v>-492489476.47925019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19.663848028740386</v>
          </cell>
          <cell r="J71">
            <v>0.33615197125961588</v>
          </cell>
          <cell r="K71">
            <v>1321378.3255001262</v>
          </cell>
          <cell r="L71">
            <v>304407.1306865135</v>
          </cell>
          <cell r="M71">
            <v>0</v>
          </cell>
          <cell r="N71">
            <v>44934.448432207566</v>
          </cell>
          <cell r="O71">
            <v>1670719.9046188472</v>
          </cell>
          <cell r="P71">
            <v>-817850094.69087064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19.663848028740386</v>
          </cell>
          <cell r="AK71">
            <v>0.33615197125961588</v>
          </cell>
          <cell r="AL71">
            <v>1321378.3255001262</v>
          </cell>
          <cell r="AM71">
            <v>304407.1306865135</v>
          </cell>
          <cell r="AN71">
            <v>0</v>
          </cell>
          <cell r="AO71">
            <v>44934.448432207566</v>
          </cell>
          <cell r="AP71">
            <v>1670719.9046188472</v>
          </cell>
          <cell r="AQ71">
            <v>-494160196.38386905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13.764010592832722</v>
          </cell>
          <cell r="J72">
            <v>0.2359894071672779</v>
          </cell>
          <cell r="K72">
            <v>936454.39182790904</v>
          </cell>
          <cell r="L72">
            <v>296940.18236729753</v>
          </cell>
          <cell r="M72">
            <v>0</v>
          </cell>
          <cell r="N72">
            <v>32515.709123732791</v>
          </cell>
          <cell r="O72">
            <v>1265910.2833189394</v>
          </cell>
          <cell r="P72">
            <v>-819116004.97418964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13.764010592832722</v>
          </cell>
          <cell r="AK72">
            <v>0.2359894071672779</v>
          </cell>
          <cell r="AL72">
            <v>936454.39182790904</v>
          </cell>
          <cell r="AM72">
            <v>296940.18236729753</v>
          </cell>
          <cell r="AN72">
            <v>0</v>
          </cell>
          <cell r="AO72">
            <v>32515.709123732791</v>
          </cell>
          <cell r="AP72">
            <v>1265910.2833189394</v>
          </cell>
          <cell r="AQ72">
            <v>-495426106.66718799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7.8604532468741786</v>
          </cell>
          <cell r="J73">
            <v>0.13954675312582138</v>
          </cell>
          <cell r="K73">
            <v>543383.3894075437</v>
          </cell>
          <cell r="L73">
            <v>304888.43141959887</v>
          </cell>
          <cell r="M73">
            <v>0</v>
          </cell>
          <cell r="N73">
            <v>24667.891483904132</v>
          </cell>
          <cell r="O73">
            <v>872939.71231104666</v>
          </cell>
          <cell r="P73">
            <v>-819988944.68650067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7.8604532468741786</v>
          </cell>
          <cell r="AK73">
            <v>0.13954675312582138</v>
          </cell>
          <cell r="AL73">
            <v>543383.3894075437</v>
          </cell>
          <cell r="AM73">
            <v>304888.43141959887</v>
          </cell>
          <cell r="AN73">
            <v>0</v>
          </cell>
          <cell r="AO73">
            <v>24667.891483904132</v>
          </cell>
          <cell r="AP73">
            <v>872939.71231104666</v>
          </cell>
          <cell r="AQ73">
            <v>-496299046.37949902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2.9505337964972971</v>
          </cell>
          <cell r="J74">
            <v>4.9466203502702769E-2</v>
          </cell>
          <cell r="K74">
            <v>206523.99720433971</v>
          </cell>
          <cell r="L74">
            <v>47918.928389179448</v>
          </cell>
          <cell r="M74">
            <v>0</v>
          </cell>
          <cell r="N74">
            <v>16965.436416542852</v>
          </cell>
          <cell r="O74">
            <v>271408.36201006203</v>
          </cell>
          <cell r="P74">
            <v>-820260353.04851079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2.9505337964972971</v>
          </cell>
          <cell r="AK74">
            <v>4.9466203502702769E-2</v>
          </cell>
          <cell r="AL74">
            <v>206523.99720433971</v>
          </cell>
          <cell r="AM74">
            <v>47918.928389179448</v>
          </cell>
          <cell r="AN74">
            <v>0</v>
          </cell>
          <cell r="AO74">
            <v>16965.436416542852</v>
          </cell>
          <cell r="AP74">
            <v>271408.36201006203</v>
          </cell>
          <cell r="AQ74">
            <v>-496570454.74150908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2.9457288494511156</v>
          </cell>
          <cell r="J75">
            <v>5.4271150548884546E-2</v>
          </cell>
          <cell r="K75">
            <v>209280.48777203099</v>
          </cell>
          <cell r="L75">
            <v>48833.066726781632</v>
          </cell>
          <cell r="M75">
            <v>0</v>
          </cell>
          <cell r="N75">
            <v>5088.8585118703841</v>
          </cell>
          <cell r="O75">
            <v>263202.41301068303</v>
          </cell>
          <cell r="P75">
            <v>-820523555.46152151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2.9457288494511156</v>
          </cell>
          <cell r="AK75">
            <v>5.4271150548884546E-2</v>
          </cell>
          <cell r="AL75">
            <v>209280.48777203099</v>
          </cell>
          <cell r="AM75">
            <v>48833.066726781632</v>
          </cell>
          <cell r="AN75">
            <v>0</v>
          </cell>
          <cell r="AO75">
            <v>5088.8585118703841</v>
          </cell>
          <cell r="AP75">
            <v>263202.41301068303</v>
          </cell>
          <cell r="AQ75">
            <v>-496833657.15451974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46916.962635614793</v>
          </cell>
          <cell r="M76">
            <v>0</v>
          </cell>
          <cell r="N76">
            <v>5162.2710899762524</v>
          </cell>
          <cell r="O76">
            <v>52079.233725591046</v>
          </cell>
          <cell r="P76">
            <v>-820575634.69524705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46916.962635614793</v>
          </cell>
          <cell r="AN76">
            <v>0</v>
          </cell>
          <cell r="AO76">
            <v>5162.2710899762524</v>
          </cell>
          <cell r="AP76">
            <v>52079.233725591046</v>
          </cell>
          <cell r="AQ76">
            <v>-496885736.38824534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47620.717075149005</v>
          </cell>
          <cell r="M77">
            <v>0</v>
          </cell>
          <cell r="N77">
            <v>938.33925271229589</v>
          </cell>
          <cell r="O77">
            <v>48559.056327861297</v>
          </cell>
          <cell r="P77">
            <v>-820624193.75157487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47620.717075149005</v>
          </cell>
          <cell r="AN77">
            <v>0</v>
          </cell>
          <cell r="AO77">
            <v>938.33925271229589</v>
          </cell>
          <cell r="AP77">
            <v>48559.056327861297</v>
          </cell>
          <cell r="AQ77">
            <v>-496934295.44457322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48335.027831276238</v>
          </cell>
          <cell r="M78">
            <v>0</v>
          </cell>
          <cell r="N78">
            <v>952.41434150298016</v>
          </cell>
          <cell r="O78">
            <v>49287.442172779221</v>
          </cell>
          <cell r="P78">
            <v>-820673481.19374764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48335.027831276238</v>
          </cell>
          <cell r="AN78">
            <v>0</v>
          </cell>
          <cell r="AO78">
            <v>952.41434150298016</v>
          </cell>
          <cell r="AP78">
            <v>49287.442172779221</v>
          </cell>
          <cell r="AQ78">
            <v>-496983582.88674599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966.70055662552477</v>
          </cell>
          <cell r="O79">
            <v>966.70055662552477</v>
          </cell>
          <cell r="P79">
            <v>-820674447.89430428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966.70055662552477</v>
          </cell>
          <cell r="AP79">
            <v>966.70055662552477</v>
          </cell>
          <cell r="AQ79">
            <v>-496984549.58730263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-820674447.89430428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-496984549.58730263</v>
          </cell>
        </row>
      </sheetData>
      <sheetData sheetId="2"/>
      <sheetData sheetId="3">
        <row r="4">
          <cell r="F4" t="str">
            <v>Rentabilidade 5,41%  a.a.</v>
          </cell>
        </row>
        <row r="5">
          <cell r="B5">
            <v>742.98103321233828</v>
          </cell>
          <cell r="C5">
            <v>3212082.6240247129</v>
          </cell>
          <cell r="D5">
            <v>4080109.0296483552</v>
          </cell>
          <cell r="E5">
            <v>807827.30665000086</v>
          </cell>
          <cell r="F5">
            <v>3445811.3430242334</v>
          </cell>
          <cell r="G5">
            <v>482189.58428571426</v>
          </cell>
          <cell r="H5">
            <v>12028019.887633014</v>
          </cell>
          <cell r="I5">
            <v>142.02644338886478</v>
          </cell>
          <cell r="J5">
            <v>28.532637642103541</v>
          </cell>
          <cell r="K5">
            <v>4904993.6761796996</v>
          </cell>
          <cell r="L5">
            <v>528487.10738966067</v>
          </cell>
          <cell r="M5">
            <v>0</v>
          </cell>
          <cell r="N5">
            <v>496631.76</v>
          </cell>
          <cell r="O5">
            <v>5930112.5435693599</v>
          </cell>
          <cell r="P5">
            <v>67139181.824063659</v>
          </cell>
          <cell r="AC5">
            <v>742.98103321233828</v>
          </cell>
          <cell r="AD5">
            <v>3212082.6240247129</v>
          </cell>
          <cell r="AE5">
            <v>4079714.1374106989</v>
          </cell>
          <cell r="AF5">
            <v>1927245.1458650022</v>
          </cell>
          <cell r="AG5">
            <v>3506350.4844557079</v>
          </cell>
          <cell r="AH5">
            <v>482189.58428571426</v>
          </cell>
          <cell r="AI5">
            <v>13207581.976041837</v>
          </cell>
          <cell r="AJ5">
            <v>142.02644338886478</v>
          </cell>
          <cell r="AK5">
            <v>28.532637642103541</v>
          </cell>
          <cell r="AL5">
            <v>4904993.6761796996</v>
          </cell>
          <cell r="AM5">
            <v>528487.10738966067</v>
          </cell>
          <cell r="AN5">
            <v>0</v>
          </cell>
          <cell r="AO5">
            <v>496631.76</v>
          </cell>
          <cell r="AP5">
            <v>5930112.5435693599</v>
          </cell>
          <cell r="AQ5">
            <v>68318743.912472486</v>
          </cell>
        </row>
        <row r="6">
          <cell r="B6">
            <v>743.26826469101024</v>
          </cell>
          <cell r="C6">
            <v>3248550.8459157958</v>
          </cell>
          <cell r="D6">
            <v>4126432.3465892472</v>
          </cell>
          <cell r="E6">
            <v>815905.57971650094</v>
          </cell>
          <cell r="F6">
            <v>3764037.6949762958</v>
          </cell>
          <cell r="G6">
            <v>445422.28428571427</v>
          </cell>
          <cell r="H6">
            <v>12400348.751483554</v>
          </cell>
          <cell r="I6">
            <v>143.16294071558517</v>
          </cell>
          <cell r="J6">
            <v>28.347277823763829</v>
          </cell>
          <cell r="K6">
            <v>5083441.8211796414</v>
          </cell>
          <cell r="L6">
            <v>546317.18692968367</v>
          </cell>
          <cell r="M6">
            <v>0</v>
          </cell>
          <cell r="N6">
            <v>570175.739812869</v>
          </cell>
          <cell r="O6">
            <v>6199934.7479221942</v>
          </cell>
          <cell r="P6">
            <v>73339595.827625021</v>
          </cell>
          <cell r="AC6">
            <v>743.26826469101024</v>
          </cell>
          <cell r="AD6">
            <v>3248550.8459157958</v>
          </cell>
          <cell r="AE6">
            <v>4126032.9709620173</v>
          </cell>
          <cell r="AF6">
            <v>1996274.5973943083</v>
          </cell>
          <cell r="AG6">
            <v>3891688.3615941489</v>
          </cell>
          <cell r="AH6">
            <v>445422.28428571427</v>
          </cell>
          <cell r="AI6">
            <v>13707969.060151985</v>
          </cell>
          <cell r="AJ6">
            <v>143.16294071558517</v>
          </cell>
          <cell r="AK6">
            <v>28.347277823763829</v>
          </cell>
          <cell r="AL6">
            <v>5083441.8211796414</v>
          </cell>
          <cell r="AM6">
            <v>546317.18692968367</v>
          </cell>
          <cell r="AN6">
            <v>0</v>
          </cell>
          <cell r="AO6">
            <v>570175.739812869</v>
          </cell>
          <cell r="AP6">
            <v>6199934.7479221942</v>
          </cell>
          <cell r="AQ6">
            <v>75826778.224702269</v>
          </cell>
        </row>
        <row r="7">
          <cell r="B7">
            <v>743.28203700091615</v>
          </cell>
          <cell r="C7">
            <v>3281044.5301657277</v>
          </cell>
          <cell r="D7">
            <v>4167707.0552542978</v>
          </cell>
          <cell r="E7">
            <v>1140460.3905432911</v>
          </cell>
          <cell r="F7">
            <v>4058343.3734164406</v>
          </cell>
          <cell r="G7">
            <v>445422.28428571427</v>
          </cell>
          <cell r="H7">
            <v>13092977.633665472</v>
          </cell>
          <cell r="I7">
            <v>170.92216771015734</v>
          </cell>
          <cell r="J7">
            <v>28.361428507275452</v>
          </cell>
          <cell r="K7">
            <v>6223105.8008598825</v>
          </cell>
          <cell r="L7">
            <v>556194.13823685586</v>
          </cell>
          <cell r="M7">
            <v>0</v>
          </cell>
          <cell r="N7">
            <v>579340.99135698471</v>
          </cell>
          <cell r="O7">
            <v>7358640.9304537233</v>
          </cell>
          <cell r="P7">
            <v>79073932.530836776</v>
          </cell>
          <cell r="AC7">
            <v>743.28203700091615</v>
          </cell>
          <cell r="AD7">
            <v>3281044.5301657282</v>
          </cell>
          <cell r="AE7">
            <v>4167303.6848656666</v>
          </cell>
          <cell r="AF7">
            <v>4026459.6261924691</v>
          </cell>
          <cell r="AG7">
            <v>4349010.677408915</v>
          </cell>
          <cell r="AH7">
            <v>445422.28428571427</v>
          </cell>
          <cell r="AI7">
            <v>16269240.802918494</v>
          </cell>
          <cell r="AJ7">
            <v>170.92216771015734</v>
          </cell>
          <cell r="AK7">
            <v>28.361428507275452</v>
          </cell>
          <cell r="AL7">
            <v>6223105.8008598825</v>
          </cell>
          <cell r="AM7">
            <v>556194.13823685586</v>
          </cell>
          <cell r="AN7">
            <v>0</v>
          </cell>
          <cell r="AO7">
            <v>579340.99135698471</v>
          </cell>
          <cell r="AP7">
            <v>7358640.9304537233</v>
          </cell>
          <cell r="AQ7">
            <v>84737378.097167045</v>
          </cell>
        </row>
        <row r="8">
          <cell r="B8">
            <v>743.25420096452456</v>
          </cell>
          <cell r="C8">
            <v>3313810.0041237101</v>
          </cell>
          <cell r="D8">
            <v>4209327.0015024925</v>
          </cell>
          <cell r="E8">
            <v>1723244.2371067945</v>
          </cell>
          <cell r="F8">
            <v>4377006.6087212712</v>
          </cell>
          <cell r="G8">
            <v>445422.28428571427</v>
          </cell>
          <cell r="H8">
            <v>14068810.135739984</v>
          </cell>
          <cell r="I8">
            <v>180.70329723192791</v>
          </cell>
          <cell r="J8">
            <v>28.374254378140851</v>
          </cell>
          <cell r="K8">
            <v>6686557.505611157</v>
          </cell>
          <cell r="L8">
            <v>566325.82257340616</v>
          </cell>
          <cell r="M8">
            <v>0</v>
          </cell>
          <cell r="N8">
            <v>607000.44277126354</v>
          </cell>
          <cell r="O8">
            <v>7859883.7709558271</v>
          </cell>
          <cell r="P8">
            <v>85282858.895620927</v>
          </cell>
          <cell r="AC8">
            <v>743.25420096452456</v>
          </cell>
          <cell r="AD8">
            <v>3313810.0041237101</v>
          </cell>
          <cell r="AE8">
            <v>4208919.6029387359</v>
          </cell>
          <cell r="AF8">
            <v>6092814.0738955531</v>
          </cell>
          <cell r="AG8">
            <v>4919770.7017677128</v>
          </cell>
          <cell r="AH8">
            <v>445422.28428571427</v>
          </cell>
          <cell r="AI8">
            <v>18980736.667011425</v>
          </cell>
          <cell r="AJ8">
            <v>180.70329723192791</v>
          </cell>
          <cell r="AK8">
            <v>28.374254378140851</v>
          </cell>
          <cell r="AL8">
            <v>6686557.505611157</v>
          </cell>
          <cell r="AM8">
            <v>566325.82257340616</v>
          </cell>
          <cell r="AN8">
            <v>0</v>
          </cell>
          <cell r="AO8">
            <v>607000.44277126354</v>
          </cell>
          <cell r="AP8">
            <v>7859883.7709558271</v>
          </cell>
          <cell r="AQ8">
            <v>95858230.993222639</v>
          </cell>
        </row>
        <row r="9">
          <cell r="B9">
            <v>743.2347885719322</v>
          </cell>
          <cell r="C9">
            <v>3346989.1524430732</v>
          </cell>
          <cell r="D9">
            <v>4251472.4125953903</v>
          </cell>
          <cell r="E9">
            <v>1751860.14536662</v>
          </cell>
          <cell r="F9">
            <v>4681164.6438742299</v>
          </cell>
          <cell r="G9">
            <v>445422.28428571427</v>
          </cell>
          <cell r="H9">
            <v>14476908.638565028</v>
          </cell>
          <cell r="I9">
            <v>197.4470824699664</v>
          </cell>
          <cell r="J9">
            <v>27.395866214230239</v>
          </cell>
          <cell r="K9">
            <v>7360237.6566956351</v>
          </cell>
          <cell r="L9">
            <v>569188.32589688268</v>
          </cell>
          <cell r="M9">
            <v>0</v>
          </cell>
          <cell r="N9">
            <v>621179.79359295999</v>
          </cell>
          <cell r="O9">
            <v>8550605.7761854772</v>
          </cell>
          <cell r="P9">
            <v>91209161.758000478</v>
          </cell>
          <cell r="AC9">
            <v>743.2347885719322</v>
          </cell>
          <cell r="AD9">
            <v>3346989.1524430737</v>
          </cell>
          <cell r="AE9">
            <v>4251060.9349995358</v>
          </cell>
          <cell r="AF9">
            <v>6189801.2978896033</v>
          </cell>
          <cell r="AG9">
            <v>5493362.62976804</v>
          </cell>
          <cell r="AH9">
            <v>445422.28428571427</v>
          </cell>
          <cell r="AI9">
            <v>19726636.299385965</v>
          </cell>
          <cell r="AJ9">
            <v>197.4470824699664</v>
          </cell>
          <cell r="AK9">
            <v>27.395866214230239</v>
          </cell>
          <cell r="AL9">
            <v>7360237.6566956351</v>
          </cell>
          <cell r="AM9">
            <v>569188.32589688268</v>
          </cell>
          <cell r="AN9">
            <v>0</v>
          </cell>
          <cell r="AO9">
            <v>621179.79359295999</v>
          </cell>
          <cell r="AP9">
            <v>8550605.7761854772</v>
          </cell>
          <cell r="AQ9">
            <v>107034261.51642312</v>
          </cell>
        </row>
        <row r="10">
          <cell r="B10">
            <v>743.18883084977199</v>
          </cell>
          <cell r="C10">
            <v>3380362.3172447486</v>
          </cell>
          <cell r="D10">
            <v>4293864.2707738839</v>
          </cell>
          <cell r="E10">
            <v>1780951.2446573521</v>
          </cell>
          <cell r="F10">
            <v>4983559.0637790617</v>
          </cell>
          <cell r="G10">
            <v>445422.28428571427</v>
          </cell>
          <cell r="H10">
            <v>14884159.180740761</v>
          </cell>
          <cell r="I10">
            <v>206.18901928355575</v>
          </cell>
          <cell r="J10">
            <v>27.426960519006119</v>
          </cell>
          <cell r="K10">
            <v>7772502.16715902</v>
          </cell>
          <cell r="L10">
            <v>580239.17355127097</v>
          </cell>
          <cell r="M10">
            <v>0</v>
          </cell>
          <cell r="N10">
            <v>639477.7656925217</v>
          </cell>
          <cell r="O10">
            <v>8992219.1064028125</v>
          </cell>
          <cell r="P10">
            <v>97101101.832338423</v>
          </cell>
          <cell r="AC10">
            <v>743.18883084977199</v>
          </cell>
          <cell r="AD10">
            <v>3380362.3172447481</v>
          </cell>
          <cell r="AE10">
            <v>4293448.6902936185</v>
          </cell>
          <cell r="AF10">
            <v>6288332.3933203956</v>
          </cell>
          <cell r="AG10">
            <v>6083523.7979484154</v>
          </cell>
          <cell r="AH10">
            <v>445422.28428571427</v>
          </cell>
          <cell r="AI10">
            <v>20491089.483092893</v>
          </cell>
          <cell r="AJ10">
            <v>206.18901928355575</v>
          </cell>
          <cell r="AK10">
            <v>27.426960519006119</v>
          </cell>
          <cell r="AL10">
            <v>7772502.16715902</v>
          </cell>
          <cell r="AM10">
            <v>580239.17355127097</v>
          </cell>
          <cell r="AN10">
            <v>0</v>
          </cell>
          <cell r="AO10">
            <v>639477.7656925217</v>
          </cell>
          <cell r="AP10">
            <v>8992219.1064028125</v>
          </cell>
          <cell r="AQ10">
            <v>118533131.8931132</v>
          </cell>
        </row>
        <row r="11">
          <cell r="B11">
            <v>743.16957298801435</v>
          </cell>
          <cell r="C11">
            <v>3414173.566182144</v>
          </cell>
          <cell r="D11">
            <v>4336812.6000171397</v>
          </cell>
          <cell r="E11">
            <v>1810525.4259225109</v>
          </cell>
          <cell r="F11">
            <v>5274625.0356813231</v>
          </cell>
          <cell r="G11">
            <v>445422.28428571427</v>
          </cell>
          <cell r="H11">
            <v>15281558.912088832</v>
          </cell>
          <cell r="I11">
            <v>218.63723796356794</v>
          </cell>
          <cell r="J11">
            <v>27.440624167116862</v>
          </cell>
          <cell r="K11">
            <v>8366666.0655164048</v>
          </cell>
          <cell r="L11">
            <v>590940.45193237299</v>
          </cell>
          <cell r="M11">
            <v>0</v>
          </cell>
          <cell r="N11">
            <v>652739.06779764674</v>
          </cell>
          <cell r="O11">
            <v>9610345.5852464233</v>
          </cell>
          <cell r="P11">
            <v>102772315.15918082</v>
          </cell>
          <cell r="AC11">
            <v>743.16957298801435</v>
          </cell>
          <cell r="AD11">
            <v>3414173.566182144</v>
          </cell>
          <cell r="AE11">
            <v>4336392.8627945632</v>
          </cell>
          <cell r="AF11">
            <v>6388431.9359919913</v>
          </cell>
          <cell r="AG11">
            <v>6681739.896380255</v>
          </cell>
          <cell r="AH11">
            <v>445422.28428571427</v>
          </cell>
          <cell r="AI11">
            <v>21266160.545634668</v>
          </cell>
          <cell r="AJ11">
            <v>218.63723796356794</v>
          </cell>
          <cell r="AK11">
            <v>27.440624167116862</v>
          </cell>
          <cell r="AL11">
            <v>8366666.0655164048</v>
          </cell>
          <cell r="AM11">
            <v>590940.45193237299</v>
          </cell>
          <cell r="AN11">
            <v>0</v>
          </cell>
          <cell r="AO11">
            <v>652739.06779764674</v>
          </cell>
          <cell r="AP11">
            <v>9610345.5852464233</v>
          </cell>
          <cell r="AQ11">
            <v>130188946.85350142</v>
          </cell>
        </row>
        <row r="12">
          <cell r="B12">
            <v>743.17276680033285</v>
          </cell>
          <cell r="C12">
            <v>3448232.8062794143</v>
          </cell>
          <cell r="D12">
            <v>4380075.9370261077</v>
          </cell>
          <cell r="E12">
            <v>1840590.7111413169</v>
          </cell>
          <cell r="F12">
            <v>5529403.5141117619</v>
          </cell>
          <cell r="G12">
            <v>445422.28428571427</v>
          </cell>
          <cell r="H12">
            <v>15643725.252844317</v>
          </cell>
          <cell r="I12">
            <v>244.51769169937148</v>
          </cell>
          <cell r="J12">
            <v>26.654685981772889</v>
          </cell>
          <cell r="K12">
            <v>9422418.6517856177</v>
          </cell>
          <cell r="L12">
            <v>587434.95129965339</v>
          </cell>
          <cell r="M12">
            <v>0</v>
          </cell>
          <cell r="N12">
            <v>669694.30939813424</v>
          </cell>
          <cell r="O12">
            <v>10679547.912483405</v>
          </cell>
          <cell r="P12">
            <v>107736492.49954173</v>
          </cell>
          <cell r="AC12">
            <v>743.17276680033285</v>
          </cell>
          <cell r="AD12">
            <v>3448232.8062794143</v>
          </cell>
          <cell r="AE12">
            <v>4379652.0125732785</v>
          </cell>
          <cell r="AF12">
            <v>6490124.8929133965</v>
          </cell>
          <cell r="AG12">
            <v>7264160.15369548</v>
          </cell>
          <cell r="AH12">
            <v>445422.28428571427</v>
          </cell>
          <cell r="AI12">
            <v>22027592.149747282</v>
          </cell>
          <cell r="AJ12">
            <v>244.51769169937148</v>
          </cell>
          <cell r="AK12">
            <v>26.654685981772889</v>
          </cell>
          <cell r="AL12">
            <v>9422418.6517856177</v>
          </cell>
          <cell r="AM12">
            <v>587434.95129965339</v>
          </cell>
          <cell r="AN12">
            <v>0</v>
          </cell>
          <cell r="AO12">
            <v>669694.30939813424</v>
          </cell>
          <cell r="AP12">
            <v>10679547.912483405</v>
          </cell>
          <cell r="AQ12">
            <v>141536991.0907653</v>
          </cell>
        </row>
        <row r="13">
          <cell r="B13">
            <v>743.15019831547397</v>
          </cell>
          <cell r="C13">
            <v>3482761.2199204601</v>
          </cell>
          <cell r="D13">
            <v>4423935.236043687</v>
          </cell>
          <cell r="E13">
            <v>1871155.2555046491</v>
          </cell>
          <cell r="F13">
            <v>5767344.5848691659</v>
          </cell>
          <cell r="G13">
            <v>445422.28428571427</v>
          </cell>
          <cell r="H13">
            <v>15990618.580623677</v>
          </cell>
          <cell r="I13">
            <v>258.15411826895837</v>
          </cell>
          <cell r="J13">
            <v>26.693433234423559</v>
          </cell>
          <cell r="K13">
            <v>10060015.100893224</v>
          </cell>
          <cell r="L13">
            <v>598858.22552955511</v>
          </cell>
          <cell r="M13">
            <v>0</v>
          </cell>
          <cell r="N13">
            <v>695632.82009035675</v>
          </cell>
          <cell r="O13">
            <v>11354506.146513136</v>
          </cell>
          <cell r="P13">
            <v>112372604.93365227</v>
          </cell>
          <cell r="AC13">
            <v>743.15019831547397</v>
          </cell>
          <cell r="AD13">
            <v>3482761.2199204601</v>
          </cell>
          <cell r="AE13">
            <v>4423507.066680585</v>
          </cell>
          <cell r="AF13">
            <v>6593436.6285258858</v>
          </cell>
          <cell r="AG13">
            <v>7851403.816972266</v>
          </cell>
          <cell r="AH13">
            <v>445422.28428571427</v>
          </cell>
          <cell r="AI13">
            <v>22796531.016384911</v>
          </cell>
          <cell r="AJ13">
            <v>258.15411826895837</v>
          </cell>
          <cell r="AK13">
            <v>26.693433234423559</v>
          </cell>
          <cell r="AL13">
            <v>10060015.100893224</v>
          </cell>
          <cell r="AM13">
            <v>598858.22552955511</v>
          </cell>
          <cell r="AN13">
            <v>0</v>
          </cell>
          <cell r="AO13">
            <v>695632.82009035675</v>
          </cell>
          <cell r="AP13">
            <v>11354506.146513136</v>
          </cell>
          <cell r="AQ13">
            <v>152979015.96063706</v>
          </cell>
        </row>
        <row r="14">
          <cell r="B14">
            <v>743.15369768535925</v>
          </cell>
          <cell r="C14">
            <v>3517491.3392812843</v>
          </cell>
          <cell r="D14">
            <v>4468050.7493075738</v>
          </cell>
          <cell r="E14">
            <v>1902227.3496271335</v>
          </cell>
          <cell r="F14">
            <v>5951840.5897412468</v>
          </cell>
          <cell r="G14">
            <v>445422.28428571427</v>
          </cell>
          <cell r="H14">
            <v>16285032.312242953</v>
          </cell>
          <cell r="I14">
            <v>287.71679425242934</v>
          </cell>
          <cell r="J14">
            <v>26.741723444093111</v>
          </cell>
          <cell r="K14">
            <v>11365682.214350808</v>
          </cell>
          <cell r="L14">
            <v>611002.54510928399</v>
          </cell>
          <cell r="M14">
            <v>0</v>
          </cell>
          <cell r="N14">
            <v>713574.19352852169</v>
          </cell>
          <cell r="O14">
            <v>12690258.952988613</v>
          </cell>
          <cell r="P14">
            <v>115967378.29290661</v>
          </cell>
          <cell r="AC14">
            <v>743.15369768535925</v>
          </cell>
          <cell r="AD14">
            <v>3517491.3392812843</v>
          </cell>
          <cell r="AE14">
            <v>4467618.3102365742</v>
          </cell>
          <cell r="AF14">
            <v>6698392.9110294394</v>
          </cell>
          <cell r="AG14">
            <v>8408096.5882192478</v>
          </cell>
          <cell r="AH14">
            <v>445422.28428571427</v>
          </cell>
          <cell r="AI14">
            <v>23537021.43305226</v>
          </cell>
          <cell r="AJ14">
            <v>287.71679425242934</v>
          </cell>
          <cell r="AK14">
            <v>26.741723444093111</v>
          </cell>
          <cell r="AL14">
            <v>11365682.214350808</v>
          </cell>
          <cell r="AM14">
            <v>611002.54510928399</v>
          </cell>
          <cell r="AN14">
            <v>0</v>
          </cell>
          <cell r="AO14">
            <v>713574.19352852169</v>
          </cell>
          <cell r="AP14">
            <v>12690258.952988613</v>
          </cell>
          <cell r="AQ14">
            <v>163825778.44070071</v>
          </cell>
        </row>
        <row r="15">
          <cell r="B15">
            <v>743.1285283632817</v>
          </cell>
          <cell r="C15">
            <v>3552697.8666497851</v>
          </cell>
          <cell r="D15">
            <v>4512771.414070175</v>
          </cell>
          <cell r="E15">
            <v>1933815.4217959698</v>
          </cell>
          <cell r="F15">
            <v>6097707.8728062008</v>
          </cell>
          <cell r="G15">
            <v>445422.28428571427</v>
          </cell>
          <cell r="H15">
            <v>16542414.859607846</v>
          </cell>
          <cell r="I15">
            <v>308.27906822804187</v>
          </cell>
          <cell r="J15">
            <v>25.898858371956983</v>
          </cell>
          <cell r="K15">
            <v>12357699.300193783</v>
          </cell>
          <cell r="L15">
            <v>597674.97276335221</v>
          </cell>
          <cell r="M15">
            <v>0</v>
          </cell>
          <cell r="N15">
            <v>744920.3818675474</v>
          </cell>
          <cell r="O15">
            <v>13700294.654824682</v>
          </cell>
          <cell r="P15">
            <v>118809498.49768978</v>
          </cell>
          <cell r="AC15">
            <v>743.1285283632817</v>
          </cell>
          <cell r="AD15">
            <v>3552697.8666497851</v>
          </cell>
          <cell r="AE15">
            <v>4512334.6467218539</v>
          </cell>
          <cell r="AF15">
            <v>6805019.9188099001</v>
          </cell>
          <cell r="AG15">
            <v>8950355.8549767714</v>
          </cell>
          <cell r="AH15">
            <v>445422.28428571427</v>
          </cell>
          <cell r="AI15">
            <v>24265830.571444023</v>
          </cell>
          <cell r="AJ15">
            <v>308.27906822804187</v>
          </cell>
          <cell r="AK15">
            <v>25.898858371956983</v>
          </cell>
          <cell r="AL15">
            <v>12357699.300193783</v>
          </cell>
          <cell r="AM15">
            <v>597674.97276335221</v>
          </cell>
          <cell r="AN15">
            <v>0</v>
          </cell>
          <cell r="AO15">
            <v>744920.3818675474</v>
          </cell>
          <cell r="AP15">
            <v>13700294.654824682</v>
          </cell>
          <cell r="AQ15">
            <v>174391314.35732007</v>
          </cell>
        </row>
        <row r="16">
          <cell r="B16">
            <v>743.08538821720344</v>
          </cell>
          <cell r="C16">
            <v>3588146.8362906207</v>
          </cell>
          <cell r="D16">
            <v>4557800.0381913297</v>
          </cell>
          <cell r="E16">
            <v>1965928.0402570984</v>
          </cell>
          <cell r="F16">
            <v>6216992.3735823315</v>
          </cell>
          <cell r="G16">
            <v>445422.28428571427</v>
          </cell>
          <cell r="H16">
            <v>16774289.572607094</v>
          </cell>
          <cell r="I16">
            <v>323.80885044308121</v>
          </cell>
          <cell r="J16">
            <v>25.085488711335046</v>
          </cell>
          <cell r="K16">
            <v>13097309.502092158</v>
          </cell>
          <cell r="L16">
            <v>583253.87988058128</v>
          </cell>
          <cell r="M16">
            <v>0</v>
          </cell>
          <cell r="N16">
            <v>769552.58124215796</v>
          </cell>
          <cell r="O16">
            <v>14450115.963214897</v>
          </cell>
          <cell r="P16">
            <v>121133672.10708198</v>
          </cell>
          <cell r="AC16">
            <v>743.08538821720344</v>
          </cell>
          <cell r="AD16">
            <v>3588146.8362906207</v>
          </cell>
          <cell r="AE16">
            <v>4557358.912759928</v>
          </cell>
          <cell r="AF16">
            <v>6913344.2469684333</v>
          </cell>
          <cell r="AG16">
            <v>9491599.9634855762</v>
          </cell>
          <cell r="AH16">
            <v>445422.28428571427</v>
          </cell>
          <cell r="AI16">
            <v>24995872.243790273</v>
          </cell>
          <cell r="AJ16">
            <v>323.80885044308121</v>
          </cell>
          <cell r="AK16">
            <v>25.085488711335046</v>
          </cell>
          <cell r="AL16">
            <v>13097309.502092158</v>
          </cell>
          <cell r="AM16">
            <v>583253.87988058128</v>
          </cell>
          <cell r="AN16">
            <v>0</v>
          </cell>
          <cell r="AO16">
            <v>769552.58124215796</v>
          </cell>
          <cell r="AP16">
            <v>14450115.963214897</v>
          </cell>
          <cell r="AQ16">
            <v>184937070.63789544</v>
          </cell>
        </row>
        <row r="17">
          <cell r="B17">
            <v>743.09706550555029</v>
          </cell>
          <cell r="C17">
            <v>3624090.1165513508</v>
          </cell>
          <cell r="D17">
            <v>4603456.5543874269</v>
          </cell>
          <cell r="E17">
            <v>1998573.9155393315</v>
          </cell>
          <cell r="F17">
            <v>6296904.1469170339</v>
          </cell>
          <cell r="G17">
            <v>445422.28428571427</v>
          </cell>
          <cell r="H17">
            <v>16968447.017680857</v>
          </cell>
          <cell r="I17">
            <v>344.28009085626206</v>
          </cell>
          <cell r="J17">
            <v>25.143101391688674</v>
          </cell>
          <cell r="K17">
            <v>14027354.568399763</v>
          </cell>
          <cell r="L17">
            <v>594918.8084894889</v>
          </cell>
          <cell r="M17">
            <v>0</v>
          </cell>
          <cell r="N17">
            <v>789149.6061869578</v>
          </cell>
          <cell r="O17">
            <v>15411422.983076209</v>
          </cell>
          <cell r="P17">
            <v>122690696.14168662</v>
          </cell>
          <cell r="AC17">
            <v>743.09706550555029</v>
          </cell>
          <cell r="AD17">
            <v>3624090.1165513513</v>
          </cell>
          <cell r="AE17">
            <v>4603011.0101025784</v>
          </cell>
          <cell r="AF17">
            <v>7023392.9139549183</v>
          </cell>
          <cell r="AG17">
            <v>10020486.611302515</v>
          </cell>
          <cell r="AH17">
            <v>445422.28428571427</v>
          </cell>
          <cell r="AI17">
            <v>25716402.936197076</v>
          </cell>
          <cell r="AJ17">
            <v>344.28009085626206</v>
          </cell>
          <cell r="AK17">
            <v>25.143101391688674</v>
          </cell>
          <cell r="AL17">
            <v>14027354.568399763</v>
          </cell>
          <cell r="AM17">
            <v>594918.8084894889</v>
          </cell>
          <cell r="AN17">
            <v>0</v>
          </cell>
          <cell r="AO17">
            <v>789149.6061869578</v>
          </cell>
          <cell r="AP17">
            <v>15411422.983076209</v>
          </cell>
          <cell r="AQ17">
            <v>195242050.59101629</v>
          </cell>
        </row>
        <row r="18">
          <cell r="B18">
            <v>743.06456217956543</v>
          </cell>
          <cell r="C18">
            <v>3660226.4199251565</v>
          </cell>
          <cell r="D18">
            <v>4649358.2558538839</v>
          </cell>
          <cell r="E18">
            <v>2031761.9028170798</v>
          </cell>
          <cell r="F18">
            <v>6336915.0191048719</v>
          </cell>
          <cell r="G18">
            <v>445422.28428571427</v>
          </cell>
          <cell r="H18">
            <v>17123683.881986707</v>
          </cell>
          <cell r="I18">
            <v>361.08869625368715</v>
          </cell>
          <cell r="J18">
            <v>25.233828940158926</v>
          </cell>
          <cell r="K18">
            <v>14922358.267832424</v>
          </cell>
          <cell r="L18">
            <v>608594.17262491863</v>
          </cell>
          <cell r="M18">
            <v>0</v>
          </cell>
          <cell r="N18">
            <v>813148.07049056527</v>
          </cell>
          <cell r="O18">
            <v>16344100.510947909</v>
          </cell>
          <cell r="P18">
            <v>123470279.51272541</v>
          </cell>
          <cell r="AC18">
            <v>743.06456217956543</v>
          </cell>
          <cell r="AD18">
            <v>3660226.4199251565</v>
          </cell>
          <cell r="AE18">
            <v>4648908.2689854018</v>
          </cell>
          <cell r="AF18">
            <v>7135193.3683069488</v>
          </cell>
          <cell r="AG18">
            <v>10538014.592807023</v>
          </cell>
          <cell r="AH18">
            <v>445422.28428571427</v>
          </cell>
          <cell r="AI18">
            <v>26427764.934310246</v>
          </cell>
          <cell r="AJ18">
            <v>361.08869625368715</v>
          </cell>
          <cell r="AK18">
            <v>25.233828940158926</v>
          </cell>
          <cell r="AL18">
            <v>14922358.267832424</v>
          </cell>
          <cell r="AM18">
            <v>608594.17262491863</v>
          </cell>
          <cell r="AN18">
            <v>0</v>
          </cell>
          <cell r="AO18">
            <v>813148.07049056527</v>
          </cell>
          <cell r="AP18">
            <v>16344100.510947909</v>
          </cell>
          <cell r="AQ18">
            <v>205325715.01437864</v>
          </cell>
        </row>
        <row r="19">
          <cell r="B19">
            <v>743.08810069540141</v>
          </cell>
          <cell r="C19">
            <v>3696708.1364851547</v>
          </cell>
          <cell r="D19">
            <v>4695698.7142344387</v>
          </cell>
          <cell r="E19">
            <v>2065501.0043123127</v>
          </cell>
          <cell r="F19">
            <v>6319651.6642980529</v>
          </cell>
          <cell r="G19">
            <v>445422.28428571427</v>
          </cell>
          <cell r="H19">
            <v>17222981.803615671</v>
          </cell>
          <cell r="I19">
            <v>392.43630597877853</v>
          </cell>
          <cell r="J19">
            <v>23.40165904284849</v>
          </cell>
          <cell r="K19">
            <v>16193410.590085978</v>
          </cell>
          <cell r="L19">
            <v>529421.74718556495</v>
          </cell>
          <cell r="M19">
            <v>0</v>
          </cell>
          <cell r="N19">
            <v>836513.64937310608</v>
          </cell>
          <cell r="O19">
            <v>17559345.986644648</v>
          </cell>
          <cell r="P19">
            <v>123133915.32969642</v>
          </cell>
          <cell r="AC19">
            <v>743.08810069540141</v>
          </cell>
          <cell r="AD19">
            <v>3696708.1364851547</v>
          </cell>
          <cell r="AE19">
            <v>4695244.2423173534</v>
          </cell>
          <cell r="AF19">
            <v>7248773.4954960886</v>
          </cell>
          <cell r="AG19">
            <v>11028421.17977982</v>
          </cell>
          <cell r="AH19">
            <v>445422.28428571427</v>
          </cell>
          <cell r="AI19">
            <v>27114569.338364128</v>
          </cell>
          <cell r="AJ19">
            <v>392.43630597877853</v>
          </cell>
          <cell r="AK19">
            <v>23.40165904284849</v>
          </cell>
          <cell r="AL19">
            <v>16193410.590085978</v>
          </cell>
          <cell r="AM19">
            <v>529421.74718556495</v>
          </cell>
          <cell r="AN19">
            <v>0</v>
          </cell>
          <cell r="AO19">
            <v>836513.64937310608</v>
          </cell>
          <cell r="AP19">
            <v>17559345.986644648</v>
          </cell>
          <cell r="AQ19">
            <v>214880938.36609811</v>
          </cell>
        </row>
        <row r="20">
          <cell r="B20">
            <v>743.09735252110727</v>
          </cell>
          <cell r="C20">
            <v>3733553.529963674</v>
          </cell>
          <cell r="D20">
            <v>4742501.1288137641</v>
          </cell>
          <cell r="E20">
            <v>2099800.3717364068</v>
          </cell>
          <cell r="F20">
            <v>6227762.3320333418</v>
          </cell>
          <cell r="G20">
            <v>445422.28428571427</v>
          </cell>
          <cell r="H20">
            <v>17249039.646832902</v>
          </cell>
          <cell r="I20">
            <v>421.86045678044508</v>
          </cell>
          <cell r="J20">
            <v>23.518242151050309</v>
          </cell>
          <cell r="K20">
            <v>17631090.639854006</v>
          </cell>
          <cell r="L20">
            <v>542754.3803116373</v>
          </cell>
          <cell r="M20">
            <v>0</v>
          </cell>
          <cell r="N20">
            <v>865592.8732519187</v>
          </cell>
          <cell r="O20">
            <v>19039437.893417563</v>
          </cell>
          <cell r="P20">
            <v>121343517.08311176</v>
          </cell>
          <cell r="AC20">
            <v>743.09735252110727</v>
          </cell>
          <cell r="AD20">
            <v>3733553.529963674</v>
          </cell>
          <cell r="AE20">
            <v>4742042.1271377709</v>
          </cell>
          <cell r="AF20">
            <v>7364161.6248831246</v>
          </cell>
          <cell r="AG20">
            <v>11476053.390107241</v>
          </cell>
          <cell r="AH20">
            <v>445422.28428571427</v>
          </cell>
          <cell r="AI20">
            <v>27761232.956377525</v>
          </cell>
          <cell r="AJ20">
            <v>421.86045678044508</v>
          </cell>
          <cell r="AK20">
            <v>23.518242151050309</v>
          </cell>
          <cell r="AL20">
            <v>17631090.639854006</v>
          </cell>
          <cell r="AM20">
            <v>542754.3803116373</v>
          </cell>
          <cell r="AN20">
            <v>0</v>
          </cell>
          <cell r="AO20">
            <v>865592.8732519187</v>
          </cell>
          <cell r="AP20">
            <v>19039437.893417563</v>
          </cell>
          <cell r="AQ20">
            <v>223602733.42905807</v>
          </cell>
        </row>
        <row r="21">
          <cell r="B21">
            <v>743.09151873273436</v>
          </cell>
          <cell r="C21">
            <v>3770688.0465066456</v>
          </cell>
          <cell r="D21">
            <v>4789670.7984621627</v>
          </cell>
          <cell r="E21">
            <v>2134669.3087725397</v>
          </cell>
          <cell r="F21">
            <v>6051019.8601587927</v>
          </cell>
          <cell r="G21">
            <v>445422.28428571427</v>
          </cell>
          <cell r="H21">
            <v>17191470.298185855</v>
          </cell>
          <cell r="I21">
            <v>451.48352299463522</v>
          </cell>
          <cell r="J21">
            <v>23.607366056054691</v>
          </cell>
          <cell r="K21">
            <v>19179449.775316872</v>
          </cell>
          <cell r="L21">
            <v>555814.80414706946</v>
          </cell>
          <cell r="M21">
            <v>0</v>
          </cell>
          <cell r="N21">
            <v>899907.00528315129</v>
          </cell>
          <cell r="O21">
            <v>20635171.584747091</v>
          </cell>
          <cell r="P21">
            <v>117899815.79655053</v>
          </cell>
          <cell r="AC21">
            <v>743.09151873273436</v>
          </cell>
          <cell r="AD21">
            <v>3770688.0465066461</v>
          </cell>
          <cell r="AE21">
            <v>4789207.2314825803</v>
          </cell>
          <cell r="AF21">
            <v>7481386.5367840156</v>
          </cell>
          <cell r="AG21">
            <v>11872475.787536314</v>
          </cell>
          <cell r="AH21">
            <v>445422.28428571427</v>
          </cell>
          <cell r="AI21">
            <v>28359179.886595268</v>
          </cell>
          <cell r="AJ21">
            <v>451.48352299463522</v>
          </cell>
          <cell r="AK21">
            <v>23.607366056054691</v>
          </cell>
          <cell r="AL21">
            <v>19179449.775316872</v>
          </cell>
          <cell r="AM21">
            <v>555814.80414706946</v>
          </cell>
          <cell r="AN21">
            <v>0</v>
          </cell>
          <cell r="AO21">
            <v>899907.00528315129</v>
          </cell>
          <cell r="AP21">
            <v>20635171.584747091</v>
          </cell>
          <cell r="AQ21">
            <v>231326741.73090625</v>
          </cell>
        </row>
        <row r="22">
          <cell r="B22">
            <v>743.12208032699596</v>
          </cell>
          <cell r="C22">
            <v>3808561.7038998655</v>
          </cell>
          <cell r="D22">
            <v>4837779.3528187936</v>
          </cell>
          <cell r="E22">
            <v>2170117.2735993122</v>
          </cell>
          <cell r="F22">
            <v>5824572.8560306104</v>
          </cell>
          <cell r="G22">
            <v>445422.28428571427</v>
          </cell>
          <cell r="H22">
            <v>17086453.470634293</v>
          </cell>
          <cell r="I22">
            <v>466.32111620332904</v>
          </cell>
          <cell r="J22">
            <v>21.898446900965293</v>
          </cell>
          <cell r="K22">
            <v>20086244.080344852</v>
          </cell>
          <cell r="L22">
            <v>475897.30031313817</v>
          </cell>
          <cell r="M22">
            <v>0</v>
          </cell>
          <cell r="N22">
            <v>936470.81551264762</v>
          </cell>
          <cell r="O22">
            <v>21498612.196170636</v>
          </cell>
          <cell r="P22">
            <v>113487657.0710142</v>
          </cell>
          <cell r="AC22">
            <v>743.12208032699596</v>
          </cell>
          <cell r="AD22">
            <v>3808561.7038998655</v>
          </cell>
          <cell r="AE22">
            <v>4837311.1296659214</v>
          </cell>
          <cell r="AF22">
            <v>7600477.4696483444</v>
          </cell>
          <cell r="AG22">
            <v>12254726.704812938</v>
          </cell>
          <cell r="AH22">
            <v>445422.28428571427</v>
          </cell>
          <cell r="AI22">
            <v>28946499.292312782</v>
          </cell>
          <cell r="AJ22">
            <v>466.32111620332904</v>
          </cell>
          <cell r="AK22">
            <v>21.898446900965293</v>
          </cell>
          <cell r="AL22">
            <v>20086244.080344852</v>
          </cell>
          <cell r="AM22">
            <v>475897.30031313817</v>
          </cell>
          <cell r="AN22">
            <v>0</v>
          </cell>
          <cell r="AO22">
            <v>936470.81551264762</v>
          </cell>
          <cell r="AP22">
            <v>21498612.196170636</v>
          </cell>
          <cell r="AQ22">
            <v>238774628.82704839</v>
          </cell>
        </row>
        <row r="23">
          <cell r="B23">
            <v>743.1237501666219</v>
          </cell>
          <cell r="C23">
            <v>3846530.7362558777</v>
          </cell>
          <cell r="D23">
            <v>4886009.0560661731</v>
          </cell>
          <cell r="E23">
            <v>2206153.8814562703</v>
          </cell>
          <cell r="F23">
            <v>5519700.0946568726</v>
          </cell>
          <cell r="G23">
            <v>445422.28428571427</v>
          </cell>
          <cell r="H23">
            <v>16903816.052720908</v>
          </cell>
          <cell r="I23">
            <v>484.2263164524357</v>
          </cell>
          <cell r="J23">
            <v>22.039809650533115</v>
          </cell>
          <cell r="K23">
            <v>21395837.677567508</v>
          </cell>
          <cell r="L23">
            <v>489757.20033537247</v>
          </cell>
          <cell r="M23">
            <v>0</v>
          </cell>
          <cell r="N23">
            <v>958449.96897808299</v>
          </cell>
          <cell r="O23">
            <v>22844044.846880965</v>
          </cell>
          <cell r="P23">
            <v>107547428.27685413</v>
          </cell>
          <cell r="AC23">
            <v>743.1237501666219</v>
          </cell>
          <cell r="AD23">
            <v>3846530.7362558777</v>
          </cell>
          <cell r="AE23">
            <v>4885536.1650146507</v>
          </cell>
          <cell r="AF23">
            <v>7721464.127352017</v>
          </cell>
          <cell r="AG23">
            <v>12596077.967555396</v>
          </cell>
          <cell r="AH23">
            <v>445422.28428571427</v>
          </cell>
          <cell r="AI23">
            <v>29495031.280463655</v>
          </cell>
          <cell r="AJ23">
            <v>484.2263164524357</v>
          </cell>
          <cell r="AK23">
            <v>22.039809650533115</v>
          </cell>
          <cell r="AL23">
            <v>21395837.677567508</v>
          </cell>
          <cell r="AM23">
            <v>489757.20033537247</v>
          </cell>
          <cell r="AN23">
            <v>0</v>
          </cell>
          <cell r="AO23">
            <v>958449.96897808299</v>
          </cell>
          <cell r="AP23">
            <v>22844044.846880965</v>
          </cell>
          <cell r="AQ23">
            <v>245425615.26063108</v>
          </cell>
        </row>
        <row r="24">
          <cell r="B24">
            <v>743.12783525810869</v>
          </cell>
          <cell r="C24">
            <v>3884831.3549298309</v>
          </cell>
          <cell r="D24">
            <v>4934659.9528158056</v>
          </cell>
          <cell r="E24">
            <v>2242788.9072520351</v>
          </cell>
          <cell r="F24">
            <v>5152064.119584851</v>
          </cell>
          <cell r="G24">
            <v>445422.28428571427</v>
          </cell>
          <cell r="H24">
            <v>16659766.618868237</v>
          </cell>
          <cell r="I24">
            <v>503.84266922058788</v>
          </cell>
          <cell r="J24">
            <v>22.194436075685445</v>
          </cell>
          <cell r="K24">
            <v>22329068.632157065</v>
          </cell>
          <cell r="L24">
            <v>503448.97498483601</v>
          </cell>
          <cell r="M24">
            <v>0</v>
          </cell>
          <cell r="N24">
            <v>990374.3596637873</v>
          </cell>
          <cell r="O24">
            <v>23822891.966805689</v>
          </cell>
          <cell r="P24">
            <v>100384302.92891666</v>
          </cell>
          <cell r="AC24">
            <v>743.12783525810869</v>
          </cell>
          <cell r="AD24">
            <v>3884831.3549298309</v>
          </cell>
          <cell r="AE24">
            <v>4934182.3531005336</v>
          </cell>
          <cell r="AF24">
            <v>7844376.6866060514</v>
          </cell>
          <cell r="AG24">
            <v>12914294.096125642</v>
          </cell>
          <cell r="AH24">
            <v>445422.28428571427</v>
          </cell>
          <cell r="AI24">
            <v>30023106.775047772</v>
          </cell>
          <cell r="AJ24">
            <v>503.84266922058788</v>
          </cell>
          <cell r="AK24">
            <v>22.194436075685445</v>
          </cell>
          <cell r="AL24">
            <v>22329068.632157065</v>
          </cell>
          <cell r="AM24">
            <v>503448.97498483601</v>
          </cell>
          <cell r="AN24">
            <v>0</v>
          </cell>
          <cell r="AO24">
            <v>990374.3596637873</v>
          </cell>
          <cell r="AP24">
            <v>23822891.966805689</v>
          </cell>
          <cell r="AQ24">
            <v>251625830.06887317</v>
          </cell>
        </row>
        <row r="25">
          <cell r="B25">
            <v>743.14070381143893</v>
          </cell>
          <cell r="C25">
            <v>3923489.9240211593</v>
          </cell>
          <cell r="D25">
            <v>4983765.5317455214</v>
          </cell>
          <cell r="E25">
            <v>2280032.2882157401</v>
          </cell>
          <cell r="F25">
            <v>4720488.9284972772</v>
          </cell>
          <cell r="G25">
            <v>445422.28428571427</v>
          </cell>
          <cell r="H25">
            <v>16353198.956765413</v>
          </cell>
          <cell r="I25">
            <v>523.73552713598895</v>
          </cell>
          <cell r="J25">
            <v>20.476324411559705</v>
          </cell>
          <cell r="K25">
            <v>23264946.430829421</v>
          </cell>
          <cell r="L25">
            <v>482372.21920490515</v>
          </cell>
          <cell r="M25">
            <v>0</v>
          </cell>
          <cell r="N25">
            <v>1014815.7767017218</v>
          </cell>
          <cell r="O25">
            <v>24762134.426736049</v>
          </cell>
          <cell r="P25">
            <v>91975367.458946019</v>
          </cell>
          <cell r="AC25">
            <v>743.14070381143893</v>
          </cell>
          <cell r="AD25">
            <v>3923489.9240211593</v>
          </cell>
          <cell r="AE25">
            <v>4983283.1793602081</v>
          </cell>
          <cell r="AF25">
            <v>7969245.8044833215</v>
          </cell>
          <cell r="AG25">
            <v>13210415.902734956</v>
          </cell>
          <cell r="AH25">
            <v>445422.28428571427</v>
          </cell>
          <cell r="AI25">
            <v>30531857.09488536</v>
          </cell>
          <cell r="AJ25">
            <v>523.73552713598895</v>
          </cell>
          <cell r="AK25">
            <v>20.476324411559705</v>
          </cell>
          <cell r="AL25">
            <v>23264946.430829421</v>
          </cell>
          <cell r="AM25">
            <v>482372.21920490515</v>
          </cell>
          <cell r="AN25">
            <v>0</v>
          </cell>
          <cell r="AO25">
            <v>1014815.7767017218</v>
          </cell>
          <cell r="AP25">
            <v>24762134.426736049</v>
          </cell>
          <cell r="AQ25">
            <v>257395552.73702246</v>
          </cell>
        </row>
        <row r="26">
          <cell r="B26">
            <v>743.16651677156824</v>
          </cell>
          <cell r="C26">
            <v>3962700.4632477225</v>
          </cell>
          <cell r="D26">
            <v>5033572.2440508306</v>
          </cell>
          <cell r="E26">
            <v>2317894.1265925006</v>
          </cell>
          <cell r="F26">
            <v>4214055.5753504997</v>
          </cell>
          <cell r="G26">
            <v>445422.28428571427</v>
          </cell>
          <cell r="H26">
            <v>15973644.693527268</v>
          </cell>
          <cell r="I26">
            <v>541.27448760669517</v>
          </cell>
          <cell r="J26">
            <v>20.577157327806752</v>
          </cell>
          <cell r="K26">
            <v>24307627.254183818</v>
          </cell>
          <cell r="L26">
            <v>494844.73492291284</v>
          </cell>
          <cell r="M26">
            <v>0</v>
          </cell>
          <cell r="N26">
            <v>1038666.1896703934</v>
          </cell>
          <cell r="O26">
            <v>25841138.178777125</v>
          </cell>
          <cell r="P26">
            <v>82107873.973696157</v>
          </cell>
          <cell r="AC26">
            <v>743.16651677156824</v>
          </cell>
          <cell r="AD26">
            <v>3962700.4632477225</v>
          </cell>
          <cell r="AE26">
            <v>5033085.0711364765</v>
          </cell>
          <cell r="AF26">
            <v>8096102.6260650922</v>
          </cell>
          <cell r="AG26">
            <v>13475862.322661236</v>
          </cell>
          <cell r="AH26">
            <v>445422.28428571427</v>
          </cell>
          <cell r="AI26">
            <v>31013172.767396238</v>
          </cell>
          <cell r="AJ26">
            <v>541.27448760669517</v>
          </cell>
          <cell r="AK26">
            <v>20.577157327806752</v>
          </cell>
          <cell r="AL26">
            <v>24307627.254183818</v>
          </cell>
          <cell r="AM26">
            <v>494844.73492291284</v>
          </cell>
          <cell r="AN26">
            <v>0</v>
          </cell>
          <cell r="AO26">
            <v>1038666.1896703934</v>
          </cell>
          <cell r="AP26">
            <v>25841138.178777125</v>
          </cell>
          <cell r="AQ26">
            <v>262567587.32564154</v>
          </cell>
        </row>
        <row r="27">
          <cell r="B27">
            <v>743.16342672550945</v>
          </cell>
          <cell r="C27">
            <v>4002194.0297191353</v>
          </cell>
          <cell r="D27">
            <v>5083738.4682842297</v>
          </cell>
          <cell r="E27">
            <v>2356384.6923836386</v>
          </cell>
          <cell r="F27">
            <v>3642818.1331276824</v>
          </cell>
          <cell r="G27">
            <v>445422.28428571427</v>
          </cell>
          <cell r="H27">
            <v>15530557.6078004</v>
          </cell>
          <cell r="I27">
            <v>552.80353184938747</v>
          </cell>
          <cell r="J27">
            <v>16.689609781131075</v>
          </cell>
          <cell r="K27">
            <v>25086901.756038096</v>
          </cell>
          <cell r="L27">
            <v>508407.94052967703</v>
          </cell>
          <cell r="M27">
            <v>0</v>
          </cell>
          <cell r="N27">
            <v>1065402.9546165776</v>
          </cell>
          <cell r="O27">
            <v>26660712.65118435</v>
          </cell>
          <cell r="P27">
            <v>70977718.930312201</v>
          </cell>
          <cell r="AC27">
            <v>743.16342672550945</v>
          </cell>
          <cell r="AD27">
            <v>4002194.0297191353</v>
          </cell>
          <cell r="AE27">
            <v>5083246.4400455691</v>
          </cell>
          <cell r="AF27">
            <v>8224978.792209276</v>
          </cell>
          <cell r="AG27">
            <v>13723152.947540786</v>
          </cell>
          <cell r="AH27">
            <v>445422.28428571427</v>
          </cell>
          <cell r="AI27">
            <v>31478994.49380048</v>
          </cell>
          <cell r="AJ27">
            <v>552.80353184938747</v>
          </cell>
          <cell r="AK27">
            <v>16.689609781131075</v>
          </cell>
          <cell r="AL27">
            <v>25086901.756038096</v>
          </cell>
          <cell r="AM27">
            <v>508407.94052967703</v>
          </cell>
          <cell r="AN27">
            <v>0</v>
          </cell>
          <cell r="AO27">
            <v>1065402.9546165776</v>
          </cell>
          <cell r="AP27">
            <v>26660712.65118435</v>
          </cell>
          <cell r="AQ27">
            <v>267385869.16825768</v>
          </cell>
        </row>
        <row r="28">
          <cell r="B28">
            <v>743.15084416906598</v>
          </cell>
          <cell r="C28">
            <v>4042195.4635061612</v>
          </cell>
          <cell r="D28">
            <v>5134549.8048210293</v>
          </cell>
          <cell r="E28">
            <v>2395514.4261324182</v>
          </cell>
          <cell r="F28">
            <v>3021813.8728642245</v>
          </cell>
          <cell r="G28">
            <v>445422.28428571427</v>
          </cell>
          <cell r="H28">
            <v>15039495.851609549</v>
          </cell>
          <cell r="I28">
            <v>561.27723487673643</v>
          </cell>
          <cell r="J28">
            <v>16.80875647919693</v>
          </cell>
          <cell r="K28">
            <v>25529976.314801216</v>
          </cell>
          <cell r="L28">
            <v>522411.54163730663</v>
          </cell>
          <cell r="M28">
            <v>0</v>
          </cell>
          <cell r="N28">
            <v>1086934.0717645646</v>
          </cell>
          <cell r="O28">
            <v>27139321.928203087</v>
          </cell>
          <cell r="P28">
            <v>58877892.853718653</v>
          </cell>
          <cell r="AC28">
            <v>743.15084416906598</v>
          </cell>
          <cell r="AD28">
            <v>4042195.4635061612</v>
          </cell>
          <cell r="AE28">
            <v>5134052.8588210447</v>
          </cell>
          <cell r="AF28">
            <v>8355906.4474423639</v>
          </cell>
          <cell r="AG28">
            <v>13969925.124311343</v>
          </cell>
          <cell r="AH28">
            <v>445422.28428571427</v>
          </cell>
          <cell r="AI28">
            <v>31947502.178366628</v>
          </cell>
          <cell r="AJ28">
            <v>561.27723487673643</v>
          </cell>
          <cell r="AK28">
            <v>16.80875647919693</v>
          </cell>
          <cell r="AL28">
            <v>25529976.314801216</v>
          </cell>
          <cell r="AM28">
            <v>522411.54163730663</v>
          </cell>
          <cell r="AN28">
            <v>0</v>
          </cell>
          <cell r="AO28">
            <v>1086934.0717645646</v>
          </cell>
          <cell r="AP28">
            <v>27139321.928203087</v>
          </cell>
          <cell r="AQ28">
            <v>272194049.41842121</v>
          </cell>
        </row>
        <row r="29">
          <cell r="B29">
            <v>743.14299882811497</v>
          </cell>
          <cell r="C29">
            <v>4082450.3929606033</v>
          </cell>
          <cell r="D29">
            <v>5185683.1411575424</v>
          </cell>
          <cell r="E29">
            <v>2435293.9417560329</v>
          </cell>
          <cell r="F29">
            <v>2337850.427380152</v>
          </cell>
          <cell r="G29">
            <v>445422.28428571427</v>
          </cell>
          <cell r="H29">
            <v>14486700.187540045</v>
          </cell>
          <cell r="I29">
            <v>576.45794041362751</v>
          </cell>
          <cell r="J29">
            <v>13.343708067612663</v>
          </cell>
          <cell r="K29">
            <v>26319056.375413425</v>
          </cell>
          <cell r="L29">
            <v>392361.84074542951</v>
          </cell>
          <cell r="M29">
            <v>0</v>
          </cell>
          <cell r="N29">
            <v>1101822.9674026442</v>
          </cell>
          <cell r="O29">
            <v>27813241.1835615</v>
          </cell>
          <cell r="P29">
            <v>45551351.857697189</v>
          </cell>
          <cell r="AC29">
            <v>743.14299882811497</v>
          </cell>
          <cell r="AD29">
            <v>4082450.3929606033</v>
          </cell>
          <cell r="AE29">
            <v>5185181.2462315718</v>
          </cell>
          <cell r="AF29">
            <v>8488918.2479769681</v>
          </cell>
          <cell r="AG29">
            <v>14205728.419981617</v>
          </cell>
          <cell r="AH29">
            <v>445422.28428571427</v>
          </cell>
          <cell r="AI29">
            <v>32407700.591436476</v>
          </cell>
          <cell r="AJ29">
            <v>576.45794041362751</v>
          </cell>
          <cell r="AK29">
            <v>13.343708067612663</v>
          </cell>
          <cell r="AL29">
            <v>26319056.375413425</v>
          </cell>
          <cell r="AM29">
            <v>392361.84074542951</v>
          </cell>
          <cell r="AN29">
            <v>0</v>
          </cell>
          <cell r="AO29">
            <v>1101822.9674026442</v>
          </cell>
          <cell r="AP29">
            <v>27813241.1835615</v>
          </cell>
          <cell r="AQ29">
            <v>276788508.82629615</v>
          </cell>
        </row>
        <row r="30">
          <cell r="B30">
            <v>743.12702383921282</v>
          </cell>
          <cell r="C30">
            <v>4123093.6088959645</v>
          </cell>
          <cell r="D30">
            <v>5237309.6936912481</v>
          </cell>
          <cell r="E30">
            <v>2475734.0294246273</v>
          </cell>
          <cell r="F30">
            <v>1632595.0285128509</v>
          </cell>
          <cell r="G30">
            <v>445422.28428571427</v>
          </cell>
          <cell r="H30">
            <v>13914154.644810406</v>
          </cell>
          <cell r="I30">
            <v>568.54605150651344</v>
          </cell>
          <cell r="J30">
            <v>11.622761257862576</v>
          </cell>
          <cell r="K30">
            <v>26163284.556095582</v>
          </cell>
          <cell r="L30">
            <v>371482.31526514463</v>
          </cell>
          <cell r="M30">
            <v>0</v>
          </cell>
          <cell r="N30">
            <v>1120787.3288290109</v>
          </cell>
          <cell r="O30">
            <v>27655554.200189739</v>
          </cell>
          <cell r="P30">
            <v>31809952.302317858</v>
          </cell>
          <cell r="AC30">
            <v>743.12702383921282</v>
          </cell>
          <cell r="AD30">
            <v>4123093.6088959645</v>
          </cell>
          <cell r="AE30">
            <v>5236802.8021034962</v>
          </cell>
          <cell r="AF30">
            <v>8624047.3698569853</v>
          </cell>
          <cell r="AG30">
            <v>14475121.549396552</v>
          </cell>
          <cell r="AH30">
            <v>445422.28428571427</v>
          </cell>
          <cell r="AI30">
            <v>32904487.614538711</v>
          </cell>
          <cell r="AJ30">
            <v>568.54605150651344</v>
          </cell>
          <cell r="AK30">
            <v>11.622761257862576</v>
          </cell>
          <cell r="AL30">
            <v>26163284.556095582</v>
          </cell>
          <cell r="AM30">
            <v>371482.31526514463</v>
          </cell>
          <cell r="AN30">
            <v>0</v>
          </cell>
          <cell r="AO30">
            <v>1120787.3288290109</v>
          </cell>
          <cell r="AP30">
            <v>27655554.200189739</v>
          </cell>
          <cell r="AQ30">
            <v>282037442.24064517</v>
          </cell>
        </row>
        <row r="31">
          <cell r="B31">
            <v>743.09983271520139</v>
          </cell>
          <cell r="C31">
            <v>4164161.7345536551</v>
          </cell>
          <cell r="D31">
            <v>5289475.9826507531</v>
          </cell>
          <cell r="E31">
            <v>2516845.6584881237</v>
          </cell>
          <cell r="F31">
            <v>865668.7229947903</v>
          </cell>
          <cell r="G31">
            <v>445422.28428571427</v>
          </cell>
          <cell r="H31">
            <v>13281574.382973036</v>
          </cell>
          <cell r="I31">
            <v>576.30233443892098</v>
          </cell>
          <cell r="J31">
            <v>11.801005630144495</v>
          </cell>
          <cell r="K31">
            <v>26716961.733022545</v>
          </cell>
          <cell r="L31">
            <v>384532.08916874829</v>
          </cell>
          <cell r="M31">
            <v>0</v>
          </cell>
          <cell r="N31">
            <v>1123093.8444524966</v>
          </cell>
          <cell r="O31">
            <v>28224587.666643791</v>
          </cell>
          <cell r="P31">
            <v>16866939.018647105</v>
          </cell>
          <cell r="AC31">
            <v>743.09983271520139</v>
          </cell>
          <cell r="AD31">
            <v>4164161.7345536556</v>
          </cell>
          <cell r="AE31">
            <v>5288964.0421629772</v>
          </cell>
          <cell r="AF31">
            <v>8761327.5172324367</v>
          </cell>
          <cell r="AG31">
            <v>14740774.701235974</v>
          </cell>
          <cell r="AH31">
            <v>445422.28428571427</v>
          </cell>
          <cell r="AI31">
            <v>33400650.279470753</v>
          </cell>
          <cell r="AJ31">
            <v>576.30233443892098</v>
          </cell>
          <cell r="AK31">
            <v>11.801005630144495</v>
          </cell>
          <cell r="AL31">
            <v>26716961.733022545</v>
          </cell>
          <cell r="AM31">
            <v>384532.08916874829</v>
          </cell>
          <cell r="AN31">
            <v>0</v>
          </cell>
          <cell r="AO31">
            <v>1123093.8444524966</v>
          </cell>
          <cell r="AP31">
            <v>28224587.666643791</v>
          </cell>
          <cell r="AQ31">
            <v>287213504.85347211</v>
          </cell>
        </row>
        <row r="32">
          <cell r="B32">
            <v>743.0928968142789</v>
          </cell>
          <cell r="C32">
            <v>4185395.9147059652</v>
          </cell>
          <cell r="D32">
            <v>5316448.442676723</v>
          </cell>
          <cell r="E32">
            <v>2558639.9804516518</v>
          </cell>
          <cell r="F32">
            <v>3915.0191593945369</v>
          </cell>
          <cell r="G32">
            <v>445422.28428571427</v>
          </cell>
          <cell r="H32">
            <v>12509821.64127945</v>
          </cell>
          <cell r="I32">
            <v>596.59916277931677</v>
          </cell>
          <cell r="J32">
            <v>11.141967698497504</v>
          </cell>
          <cell r="K32">
            <v>27780116.660998434</v>
          </cell>
          <cell r="L32">
            <v>380033.66047550202</v>
          </cell>
          <cell r="M32">
            <v>0</v>
          </cell>
          <cell r="N32">
            <v>1140328.9762360179</v>
          </cell>
          <cell r="O32">
            <v>29300479.297709957</v>
          </cell>
          <cell r="P32">
            <v>76281.362216599286</v>
          </cell>
          <cell r="AC32">
            <v>743.0928968142789</v>
          </cell>
          <cell r="AD32">
            <v>4185395.9147059652</v>
          </cell>
          <cell r="AE32">
            <v>5315933.8916667728</v>
          </cell>
          <cell r="AF32">
            <v>8900792.9307660162</v>
          </cell>
          <cell r="AG32">
            <v>14972746.868225798</v>
          </cell>
          <cell r="AH32">
            <v>445422.28428571427</v>
          </cell>
          <cell r="AI32">
            <v>33820291.88965027</v>
          </cell>
          <cell r="AJ32">
            <v>596.59916277931677</v>
          </cell>
          <cell r="AK32">
            <v>11.141967698497504</v>
          </cell>
          <cell r="AL32">
            <v>27780116.660998434</v>
          </cell>
          <cell r="AM32">
            <v>380033.66047550202</v>
          </cell>
          <cell r="AN32">
            <v>0</v>
          </cell>
          <cell r="AO32">
            <v>1140328.9762360179</v>
          </cell>
          <cell r="AP32">
            <v>29300479.297709957</v>
          </cell>
          <cell r="AQ32">
            <v>291733317.44541246</v>
          </cell>
        </row>
        <row r="33">
          <cell r="B33">
            <v>743.077793235537</v>
          </cell>
          <cell r="C33">
            <v>4223119.3551101806</v>
          </cell>
          <cell r="D33">
            <v>5364366.1857233774</v>
          </cell>
          <cell r="E33">
            <v>2601128.3320003874</v>
          </cell>
          <cell r="F33">
            <v>0</v>
          </cell>
          <cell r="G33">
            <v>445422.28428571427</v>
          </cell>
          <cell r="H33">
            <v>12634036.157119662</v>
          </cell>
          <cell r="I33">
            <v>604.95213552629548</v>
          </cell>
          <cell r="J33">
            <v>10.443906492970648</v>
          </cell>
          <cell r="K33">
            <v>28620782.619058426</v>
          </cell>
          <cell r="L33">
            <v>375427.27859789436</v>
          </cell>
          <cell r="M33">
            <v>0</v>
          </cell>
          <cell r="N33">
            <v>1164552.9941745887</v>
          </cell>
          <cell r="O33">
            <v>30160762.89183091</v>
          </cell>
          <cell r="P33">
            <v>-17450445.372494649</v>
          </cell>
          <cell r="AC33">
            <v>743.077793235537</v>
          </cell>
          <cell r="AD33">
            <v>4223119.3551101806</v>
          </cell>
          <cell r="AE33">
            <v>5363846.9970077574</v>
          </cell>
          <cell r="AF33">
            <v>9042478.3961734492</v>
          </cell>
          <cell r="AG33">
            <v>15183025.507811187</v>
          </cell>
          <cell r="AH33">
            <v>445422.28428571427</v>
          </cell>
          <cell r="AI33">
            <v>34257892.540388294</v>
          </cell>
          <cell r="AJ33">
            <v>604.95213552629548</v>
          </cell>
          <cell r="AK33">
            <v>10.443906492970648</v>
          </cell>
          <cell r="AL33">
            <v>28620782.619058426</v>
          </cell>
          <cell r="AM33">
            <v>375427.27859789436</v>
          </cell>
          <cell r="AN33">
            <v>0</v>
          </cell>
          <cell r="AO33">
            <v>1164552.9941745887</v>
          </cell>
          <cell r="AP33">
            <v>30160762.89183091</v>
          </cell>
          <cell r="AQ33">
            <v>295830447.09396982</v>
          </cell>
        </row>
        <row r="34">
          <cell r="B34">
            <v>743.10228933607891</v>
          </cell>
          <cell r="C34">
            <v>4242313.976167242</v>
          </cell>
          <cell r="D34">
            <v>5388747.9205236696</v>
          </cell>
          <cell r="E34">
            <v>2644322.2380746212</v>
          </cell>
          <cell r="F34">
            <v>0</v>
          </cell>
          <cell r="G34">
            <v>445422.28428571427</v>
          </cell>
          <cell r="H34">
            <v>12720806.419051249</v>
          </cell>
          <cell r="I34">
            <v>629.51211767230427</v>
          </cell>
          <cell r="J34">
            <v>8.8087629687418456</v>
          </cell>
          <cell r="K34">
            <v>29689934.691250138</v>
          </cell>
          <cell r="L34">
            <v>361348.80911023234</v>
          </cell>
          <cell r="M34">
            <v>0</v>
          </cell>
          <cell r="N34">
            <v>1186694.2202390719</v>
          </cell>
          <cell r="O34">
            <v>31237977.720599443</v>
          </cell>
          <cell r="P34">
            <v>-35967616.674042843</v>
          </cell>
          <cell r="AC34">
            <v>743.10228933607891</v>
          </cell>
          <cell r="AD34">
            <v>4242313.976167242</v>
          </cell>
          <cell r="AE34">
            <v>5388226.3720285092</v>
          </cell>
          <cell r="AF34">
            <v>9186419.2528998218</v>
          </cell>
          <cell r="AG34">
            <v>15356547.45309847</v>
          </cell>
          <cell r="AH34">
            <v>445422.28428571427</v>
          </cell>
          <cell r="AI34">
            <v>34618929.338479757</v>
          </cell>
          <cell r="AJ34">
            <v>629.51211767230427</v>
          </cell>
          <cell r="AK34">
            <v>8.8087629687418456</v>
          </cell>
          <cell r="AL34">
            <v>29689934.691250138</v>
          </cell>
          <cell r="AM34">
            <v>361348.80911023234</v>
          </cell>
          <cell r="AN34">
            <v>0</v>
          </cell>
          <cell r="AO34">
            <v>1186694.2202390719</v>
          </cell>
          <cell r="AP34">
            <v>31237977.720599443</v>
          </cell>
          <cell r="AQ34">
            <v>299211398.71185017</v>
          </cell>
        </row>
        <row r="35">
          <cell r="B35">
            <v>743.08435129634881</v>
          </cell>
          <cell r="C35">
            <v>4278535.6423432855</v>
          </cell>
          <cell r="D35">
            <v>5434758.0530552566</v>
          </cell>
          <cell r="E35">
            <v>2688233.4149958934</v>
          </cell>
          <cell r="F35">
            <v>0</v>
          </cell>
          <cell r="G35">
            <v>445422.28428571427</v>
          </cell>
          <cell r="H35">
            <v>12846949.394680152</v>
          </cell>
          <cell r="I35">
            <v>614.82940832480654</v>
          </cell>
          <cell r="J35">
            <v>8.8258531638682705</v>
          </cell>
          <cell r="K35">
            <v>29033972.035205431</v>
          </cell>
          <cell r="L35">
            <v>371371.38142508408</v>
          </cell>
          <cell r="M35">
            <v>0</v>
          </cell>
          <cell r="N35">
            <v>1210553.540146179</v>
          </cell>
          <cell r="O35">
            <v>30615896.956776693</v>
          </cell>
          <cell r="P35">
            <v>-53736564.236139387</v>
          </cell>
          <cell r="AC35">
            <v>743.08435129634881</v>
          </cell>
          <cell r="AD35">
            <v>4278535.6423432864</v>
          </cell>
          <cell r="AE35">
            <v>5434232.0514819911</v>
          </cell>
          <cell r="AF35">
            <v>9332651.4029339999</v>
          </cell>
          <cell r="AG35">
            <v>15585471.163664009</v>
          </cell>
          <cell r="AH35">
            <v>445422.28428571427</v>
          </cell>
          <cell r="AI35">
            <v>35076312.544709004</v>
          </cell>
          <cell r="AJ35">
            <v>614.82940832480654</v>
          </cell>
          <cell r="AK35">
            <v>8.8258531638682705</v>
          </cell>
          <cell r="AL35">
            <v>29033972.035205431</v>
          </cell>
          <cell r="AM35">
            <v>371371.38142508408</v>
          </cell>
          <cell r="AN35">
            <v>0</v>
          </cell>
          <cell r="AO35">
            <v>1210553.540146179</v>
          </cell>
          <cell r="AP35">
            <v>30615896.956776693</v>
          </cell>
          <cell r="AQ35">
            <v>303671814.29978251</v>
          </cell>
        </row>
        <row r="36">
          <cell r="B36">
            <v>743.10117983044017</v>
          </cell>
          <cell r="C36">
            <v>4300609.1576526482</v>
          </cell>
          <cell r="D36">
            <v>5462796.6683935393</v>
          </cell>
          <cell r="E36">
            <v>2732873.7736450383</v>
          </cell>
          <cell r="F36">
            <v>0</v>
          </cell>
          <cell r="G36">
            <v>445422.28428571427</v>
          </cell>
          <cell r="H36">
            <v>12941701.88397694</v>
          </cell>
          <cell r="I36">
            <v>645.42943698562124</v>
          </cell>
          <cell r="J36">
            <v>9.0813222119228243</v>
          </cell>
          <cell r="K36">
            <v>30675423.729064949</v>
          </cell>
          <cell r="L36">
            <v>388308.31464974047</v>
          </cell>
          <cell r="M36">
            <v>0</v>
          </cell>
          <cell r="N36">
            <v>1202839.0008531974</v>
          </cell>
          <cell r="O36">
            <v>32266571.044567887</v>
          </cell>
          <cell r="P36">
            <v>-73061433.396730334</v>
          </cell>
          <cell r="AC36">
            <v>743.10117983044017</v>
          </cell>
          <cell r="AD36">
            <v>4300609.1576526482</v>
          </cell>
          <cell r="AE36">
            <v>5462267.9531105477</v>
          </cell>
          <cell r="AF36">
            <v>9481211.3197633699</v>
          </cell>
          <cell r="AG36">
            <v>15748226.18977846</v>
          </cell>
          <cell r="AH36">
            <v>445422.28428571427</v>
          </cell>
          <cell r="AI36">
            <v>35437736.904590741</v>
          </cell>
          <cell r="AJ36">
            <v>645.42943698562124</v>
          </cell>
          <cell r="AK36">
            <v>9.0813222119228243</v>
          </cell>
          <cell r="AL36">
            <v>30675423.729064949</v>
          </cell>
          <cell r="AM36">
            <v>388308.31464974047</v>
          </cell>
          <cell r="AN36">
            <v>0</v>
          </cell>
          <cell r="AO36">
            <v>1202839.0008531974</v>
          </cell>
          <cell r="AP36">
            <v>32266571.044567887</v>
          </cell>
          <cell r="AQ36">
            <v>306842980.15980536</v>
          </cell>
        </row>
        <row r="37">
          <cell r="B37">
            <v>743.11117282079999</v>
          </cell>
          <cell r="C37">
            <v>4346245.2411451377</v>
          </cell>
          <cell r="D37">
            <v>5520765.3504388919</v>
          </cell>
          <cell r="E37">
            <v>2778255.4226930039</v>
          </cell>
          <cell r="F37">
            <v>0</v>
          </cell>
          <cell r="G37">
            <v>445422.28428571427</v>
          </cell>
          <cell r="H37">
            <v>13090688.298562748</v>
          </cell>
          <cell r="I37">
            <v>658.2089264099327</v>
          </cell>
          <cell r="J37">
            <v>9.2347520879801426</v>
          </cell>
          <cell r="K37">
            <v>31555310.9859071</v>
          </cell>
          <cell r="L37">
            <v>404451.43112506694</v>
          </cell>
          <cell r="M37">
            <v>0</v>
          </cell>
          <cell r="N37">
            <v>1239178.2554795593</v>
          </cell>
          <cell r="O37">
            <v>33198940.672511727</v>
          </cell>
          <cell r="P37">
            <v>-93169685.77067931</v>
          </cell>
          <cell r="AC37">
            <v>743.11117282079999</v>
          </cell>
          <cell r="AD37">
            <v>4346245.2411451368</v>
          </cell>
          <cell r="AE37">
            <v>5520231.0246728472</v>
          </cell>
          <cell r="AF37">
            <v>9632136.0574711245</v>
          </cell>
          <cell r="AG37">
            <v>15883114.808532381</v>
          </cell>
          <cell r="AH37">
            <v>445422.28428571427</v>
          </cell>
          <cell r="AI37">
            <v>35827149.416107208</v>
          </cell>
          <cell r="AJ37">
            <v>658.2089264099327</v>
          </cell>
          <cell r="AK37">
            <v>9.2347520879801426</v>
          </cell>
          <cell r="AL37">
            <v>31555310.9859071</v>
          </cell>
          <cell r="AM37">
            <v>404451.43112506694</v>
          </cell>
          <cell r="AN37">
            <v>0</v>
          </cell>
          <cell r="AO37">
            <v>1239178.2554795593</v>
          </cell>
          <cell r="AP37">
            <v>33198940.672511727</v>
          </cell>
          <cell r="AQ37">
            <v>309471188.9034009</v>
          </cell>
        </row>
        <row r="38">
          <cell r="B38">
            <v>743.13375479265812</v>
          </cell>
          <cell r="C38">
            <v>4343694.6483673081</v>
          </cell>
          <cell r="D38">
            <v>5517525.4908705419</v>
          </cell>
          <cell r="E38">
            <v>2824390.6718853205</v>
          </cell>
          <cell r="F38">
            <v>0</v>
          </cell>
          <cell r="G38">
            <v>445422.28428571427</v>
          </cell>
          <cell r="H38">
            <v>13131033.095408887</v>
          </cell>
          <cell r="I38">
            <v>666.792571439516</v>
          </cell>
          <cell r="J38">
            <v>9.3549939132429465</v>
          </cell>
          <cell r="K38">
            <v>31970753.190427907</v>
          </cell>
          <cell r="L38">
            <v>419183.35735990072</v>
          </cell>
          <cell r="M38">
            <v>0</v>
          </cell>
          <cell r="N38">
            <v>1263655.7714936803</v>
          </cell>
          <cell r="O38">
            <v>33653592.319281489</v>
          </cell>
          <cell r="P38">
            <v>-113692244.99455191</v>
          </cell>
          <cell r="AC38">
            <v>743.13375479265812</v>
          </cell>
          <cell r="AD38">
            <v>4343694.6483673081</v>
          </cell>
          <cell r="AE38">
            <v>5516991.4786734218</v>
          </cell>
          <cell r="AF38">
            <v>9785463.2599783596</v>
          </cell>
          <cell r="AG38">
            <v>16008686.002618447</v>
          </cell>
          <cell r="AH38">
            <v>445422.28428571427</v>
          </cell>
          <cell r="AI38">
            <v>36100257.673923254</v>
          </cell>
          <cell r="AJ38">
            <v>666.792571439516</v>
          </cell>
          <cell r="AK38">
            <v>9.3549939132429465</v>
          </cell>
          <cell r="AL38">
            <v>31970753.190427907</v>
          </cell>
          <cell r="AM38">
            <v>419183.35735990072</v>
          </cell>
          <cell r="AN38">
            <v>0</v>
          </cell>
          <cell r="AO38">
            <v>1263655.7714936803</v>
          </cell>
          <cell r="AP38">
            <v>33653592.319281489</v>
          </cell>
          <cell r="AQ38">
            <v>311917854.25804269</v>
          </cell>
        </row>
        <row r="39">
          <cell r="B39">
            <v>743.16486493079753</v>
          </cell>
          <cell r="C39">
            <v>4396703.1088644015</v>
          </cell>
          <cell r="D39">
            <v>5584858.845468672</v>
          </cell>
          <cell r="E39">
            <v>2871292.0353811136</v>
          </cell>
          <cell r="F39">
            <v>0</v>
          </cell>
          <cell r="G39">
            <v>445422.28428571427</v>
          </cell>
          <cell r="H39">
            <v>13298276.273999903</v>
          </cell>
          <cell r="I39">
            <v>678.96479443769499</v>
          </cell>
          <cell r="J39">
            <v>9.4911573261827176</v>
          </cell>
          <cell r="K39">
            <v>32421032.610369265</v>
          </cell>
          <cell r="L39">
            <v>431691.63669873122</v>
          </cell>
          <cell r="M39">
            <v>0</v>
          </cell>
          <cell r="N39">
            <v>1271892.78962922</v>
          </cell>
          <cell r="O39">
            <v>34124617.036697216</v>
          </cell>
          <cell r="P39">
            <v>-134518585.75724924</v>
          </cell>
          <cell r="AC39">
            <v>743.16486493079753</v>
          </cell>
          <cell r="AD39">
            <v>4396703.1088644015</v>
          </cell>
          <cell r="AE39">
            <v>5584318.3164312234</v>
          </cell>
          <cell r="AF39">
            <v>0</v>
          </cell>
          <cell r="AG39">
            <v>15592684.738363143</v>
          </cell>
          <cell r="AH39">
            <v>445422.28428571427</v>
          </cell>
          <cell r="AI39">
            <v>26019128.447944481</v>
          </cell>
          <cell r="AJ39">
            <v>678.96479443769499</v>
          </cell>
          <cell r="AK39">
            <v>9.4911573261827176</v>
          </cell>
          <cell r="AL39">
            <v>32421032.610369265</v>
          </cell>
          <cell r="AM39">
            <v>431691.63669873122</v>
          </cell>
          <cell r="AN39">
            <v>0</v>
          </cell>
          <cell r="AO39">
            <v>1271892.78962922</v>
          </cell>
          <cell r="AP39">
            <v>34124617.036697216</v>
          </cell>
          <cell r="AQ39">
            <v>303812365.66928995</v>
          </cell>
        </row>
        <row r="40">
          <cell r="B40">
            <v>743.18318916265014</v>
          </cell>
          <cell r="C40">
            <v>4448976.5617384557</v>
          </cell>
          <cell r="D40">
            <v>5651258.5655403463</v>
          </cell>
          <cell r="E40">
            <v>0</v>
          </cell>
          <cell r="F40">
            <v>0</v>
          </cell>
          <cell r="G40">
            <v>0</v>
          </cell>
          <cell r="H40">
            <v>10100235.127278801</v>
          </cell>
          <cell r="I40">
            <v>683.95503371995164</v>
          </cell>
          <cell r="J40">
            <v>9.4695399410212371</v>
          </cell>
          <cell r="K40">
            <v>32823163.931546416</v>
          </cell>
          <cell r="L40">
            <v>437227.12056705612</v>
          </cell>
          <cell r="M40">
            <v>0</v>
          </cell>
          <cell r="N40">
            <v>1288764.7017322222</v>
          </cell>
          <cell r="O40">
            <v>34549155.753845699</v>
          </cell>
          <cell r="P40">
            <v>-158967506.38381612</v>
          </cell>
          <cell r="AC40">
            <v>743.18318916265014</v>
          </cell>
          <cell r="AD40">
            <v>4448976.5617384557</v>
          </cell>
          <cell r="AE40">
            <v>5650711.6100241318</v>
          </cell>
          <cell r="AF40">
            <v>0</v>
          </cell>
          <cell r="AG40">
            <v>15113532.78651789</v>
          </cell>
          <cell r="AH40">
            <v>0</v>
          </cell>
          <cell r="AI40">
            <v>25213220.958280478</v>
          </cell>
          <cell r="AJ40">
            <v>683.95503371995164</v>
          </cell>
          <cell r="AK40">
            <v>9.4695399410212371</v>
          </cell>
          <cell r="AL40">
            <v>32823163.931546416</v>
          </cell>
          <cell r="AM40">
            <v>437227.12056705612</v>
          </cell>
          <cell r="AN40">
            <v>0</v>
          </cell>
          <cell r="AO40">
            <v>1288764.7017322222</v>
          </cell>
          <cell r="AP40">
            <v>34549155.753845699</v>
          </cell>
          <cell r="AQ40">
            <v>294476430.87372476</v>
          </cell>
        </row>
        <row r="41">
          <cell r="B41">
            <v>743.21754467594712</v>
          </cell>
          <cell r="C41">
            <v>4507569.8372111162</v>
          </cell>
          <cell r="D41">
            <v>5725685.9636852685</v>
          </cell>
          <cell r="E41">
            <v>0</v>
          </cell>
          <cell r="F41">
            <v>0</v>
          </cell>
          <cell r="G41">
            <v>0</v>
          </cell>
          <cell r="H41">
            <v>10233255.800896384</v>
          </cell>
          <cell r="I41">
            <v>688.9835185001001</v>
          </cell>
          <cell r="J41">
            <v>9.4880550313862315</v>
          </cell>
          <cell r="K41">
            <v>32873366.691577747</v>
          </cell>
          <cell r="L41">
            <v>444106.5474567666</v>
          </cell>
          <cell r="M41">
            <v>0</v>
          </cell>
          <cell r="N41">
            <v>1304428.5914069903</v>
          </cell>
          <cell r="O41">
            <v>34621901.830441505</v>
          </cell>
          <cell r="P41">
            <v>-183356152.41336125</v>
          </cell>
          <cell r="AC41">
            <v>743.21754467594712</v>
          </cell>
          <cell r="AD41">
            <v>4507569.8372111162</v>
          </cell>
          <cell r="AE41">
            <v>5725131.8047336601</v>
          </cell>
          <cell r="AF41">
            <v>0</v>
          </cell>
          <cell r="AG41">
            <v>14611719.180070834</v>
          </cell>
          <cell r="AH41">
            <v>0</v>
          </cell>
          <cell r="AI41">
            <v>24844420.822015613</v>
          </cell>
          <cell r="AJ41">
            <v>688.9835185001001</v>
          </cell>
          <cell r="AK41">
            <v>9.4880550313862315</v>
          </cell>
          <cell r="AL41">
            <v>32873366.691577747</v>
          </cell>
          <cell r="AM41">
            <v>444106.5474567666</v>
          </cell>
          <cell r="AN41">
            <v>0</v>
          </cell>
          <cell r="AO41">
            <v>1304428.5914069903</v>
          </cell>
          <cell r="AP41">
            <v>34621901.830441505</v>
          </cell>
          <cell r="AQ41">
            <v>284698949.86529887</v>
          </cell>
        </row>
        <row r="42">
          <cell r="B42">
            <v>743.22711915105515</v>
          </cell>
          <cell r="C42">
            <v>4569518.032606395</v>
          </cell>
          <cell r="D42">
            <v>5804374.9082074976</v>
          </cell>
          <cell r="E42">
            <v>0</v>
          </cell>
          <cell r="F42">
            <v>0</v>
          </cell>
          <cell r="G42">
            <v>0</v>
          </cell>
          <cell r="H42">
            <v>10373892.940813892</v>
          </cell>
          <cell r="I42">
            <v>689.90483220542205</v>
          </cell>
          <cell r="J42">
            <v>9.5758700658713227</v>
          </cell>
          <cell r="K42">
            <v>32655432.68536292</v>
          </cell>
          <cell r="L42">
            <v>453937.81033475825</v>
          </cell>
          <cell r="M42">
            <v>0</v>
          </cell>
          <cell r="N42">
            <v>1313988.8092075749</v>
          </cell>
          <cell r="O42">
            <v>34423359.304905251</v>
          </cell>
          <cell r="P42">
            <v>-207405618.77745259</v>
          </cell>
          <cell r="AC42">
            <v>743.22711915105515</v>
          </cell>
          <cell r="AD42">
            <v>4569518.032606395</v>
          </cell>
          <cell r="AE42">
            <v>5803813.1333678933</v>
          </cell>
          <cell r="AF42">
            <v>0</v>
          </cell>
          <cell r="AG42">
            <v>14101106.665396506</v>
          </cell>
          <cell r="AH42">
            <v>0</v>
          </cell>
          <cell r="AI42">
            <v>24474437.831370793</v>
          </cell>
          <cell r="AJ42">
            <v>689.90483220542205</v>
          </cell>
          <cell r="AK42">
            <v>9.5758700658713227</v>
          </cell>
          <cell r="AL42">
            <v>32655432.68536292</v>
          </cell>
          <cell r="AM42">
            <v>453937.81033475825</v>
          </cell>
          <cell r="AN42">
            <v>0</v>
          </cell>
          <cell r="AO42">
            <v>1313988.8092075749</v>
          </cell>
          <cell r="AP42">
            <v>34423359.304905251</v>
          </cell>
          <cell r="AQ42">
            <v>274750028.3917644</v>
          </cell>
        </row>
        <row r="43">
          <cell r="B43">
            <v>743.22410129275943</v>
          </cell>
          <cell r="C43">
            <v>4619396.616774885</v>
          </cell>
          <cell r="D43">
            <v>5867732.575326575</v>
          </cell>
          <cell r="E43">
            <v>0</v>
          </cell>
          <cell r="F43">
            <v>0</v>
          </cell>
          <cell r="G43">
            <v>0</v>
          </cell>
          <cell r="H43">
            <v>10487129.19210146</v>
          </cell>
          <cell r="I43">
            <v>693.77144129686201</v>
          </cell>
          <cell r="J43">
            <v>9.789134898276858</v>
          </cell>
          <cell r="K43">
            <v>32940546.157532275</v>
          </cell>
          <cell r="L43">
            <v>470449.8229990034</v>
          </cell>
          <cell r="M43">
            <v>0</v>
          </cell>
          <cell r="N43">
            <v>1318727.3571275161</v>
          </cell>
          <cell r="O43">
            <v>34729723.337658793</v>
          </cell>
          <cell r="P43">
            <v>-231648212.92300993</v>
          </cell>
          <cell r="AC43">
            <v>743.22410129275943</v>
          </cell>
          <cell r="AD43">
            <v>4619396.616774885</v>
          </cell>
          <cell r="AE43">
            <v>5867164.6684324685</v>
          </cell>
          <cell r="AF43">
            <v>0</v>
          </cell>
          <cell r="AG43">
            <v>13552421.46895683</v>
          </cell>
          <cell r="AH43">
            <v>0</v>
          </cell>
          <cell r="AI43">
            <v>24038982.754164182</v>
          </cell>
          <cell r="AJ43">
            <v>693.77144129686201</v>
          </cell>
          <cell r="AK43">
            <v>9.789134898276858</v>
          </cell>
          <cell r="AL43">
            <v>32940546.157532275</v>
          </cell>
          <cell r="AM43">
            <v>470449.8229990034</v>
          </cell>
          <cell r="AN43">
            <v>0</v>
          </cell>
          <cell r="AO43">
            <v>1318727.3571275161</v>
          </cell>
          <cell r="AP43">
            <v>34729723.337658793</v>
          </cell>
          <cell r="AQ43">
            <v>264059287.80826977</v>
          </cell>
        </row>
        <row r="44">
          <cell r="B44">
            <v>743.23692422134798</v>
          </cell>
          <cell r="C44">
            <v>4695605.2276221737</v>
          </cell>
          <cell r="D44">
            <v>5964535.6397712184</v>
          </cell>
          <cell r="E44">
            <v>0</v>
          </cell>
          <cell r="F44">
            <v>0</v>
          </cell>
          <cell r="G44">
            <v>0</v>
          </cell>
          <cell r="H44">
            <v>10660140.867393393</v>
          </cell>
          <cell r="I44">
            <v>693.58908092595038</v>
          </cell>
          <cell r="J44">
            <v>9.867207811883592</v>
          </cell>
          <cell r="K44">
            <v>32758395.286140136</v>
          </cell>
          <cell r="L44">
            <v>479773.07982561004</v>
          </cell>
          <cell r="M44">
            <v>0</v>
          </cell>
          <cell r="N44">
            <v>1331926.3300667871</v>
          </cell>
          <cell r="O44">
            <v>34570094.696032532</v>
          </cell>
          <cell r="P44">
            <v>-255558166.75164905</v>
          </cell>
          <cell r="AC44">
            <v>743.23692422134798</v>
          </cell>
          <cell r="AD44">
            <v>4695605.2276221737</v>
          </cell>
          <cell r="AE44">
            <v>5963958.3638189686</v>
          </cell>
          <cell r="AF44">
            <v>0</v>
          </cell>
          <cell r="AG44">
            <v>12992047.737669</v>
          </cell>
          <cell r="AH44">
            <v>0</v>
          </cell>
          <cell r="AI44">
            <v>23651611.329110146</v>
          </cell>
          <cell r="AJ44">
            <v>693.58908092595038</v>
          </cell>
          <cell r="AK44">
            <v>9.867207811883592</v>
          </cell>
          <cell r="AL44">
            <v>32758395.286140136</v>
          </cell>
          <cell r="AM44">
            <v>479773.07982561004</v>
          </cell>
          <cell r="AN44">
            <v>0</v>
          </cell>
          <cell r="AO44">
            <v>1331926.3300667871</v>
          </cell>
          <cell r="AP44">
            <v>34570094.696032532</v>
          </cell>
          <cell r="AQ44">
            <v>253140804.44134736</v>
          </cell>
        </row>
        <row r="45">
          <cell r="B45">
            <v>743.2207244417333</v>
          </cell>
          <cell r="C45">
            <v>4757325.0136779752</v>
          </cell>
          <cell r="D45">
            <v>6042934.4500978049</v>
          </cell>
          <cell r="E45">
            <v>0</v>
          </cell>
          <cell r="F45">
            <v>0</v>
          </cell>
          <cell r="G45">
            <v>0</v>
          </cell>
          <cell r="H45">
            <v>10800259.46377578</v>
          </cell>
          <cell r="I45">
            <v>690.76146154503454</v>
          </cell>
          <cell r="J45">
            <v>8.9991575021192372</v>
          </cell>
          <cell r="K45">
            <v>32480987.586433902</v>
          </cell>
          <cell r="L45">
            <v>415302.61084989016</v>
          </cell>
          <cell r="M45">
            <v>0</v>
          </cell>
          <cell r="N45">
            <v>1339419.2908282483</v>
          </cell>
          <cell r="O45">
            <v>34235709.48811204</v>
          </cell>
          <cell r="P45">
            <v>-278993616.7759853</v>
          </cell>
          <cell r="AC45">
            <v>743.2207244417333</v>
          </cell>
          <cell r="AD45">
            <v>4757325.0136779752</v>
          </cell>
          <cell r="AE45">
            <v>6042349.5863381187</v>
          </cell>
          <cell r="AF45">
            <v>0</v>
          </cell>
          <cell r="AG45">
            <v>12427028.032830903</v>
          </cell>
          <cell r="AH45">
            <v>0</v>
          </cell>
          <cell r="AI45">
            <v>23226702.632846996</v>
          </cell>
          <cell r="AJ45">
            <v>690.76146154503454</v>
          </cell>
          <cell r="AK45">
            <v>8.9991575021192372</v>
          </cell>
          <cell r="AL45">
            <v>32480987.586433902</v>
          </cell>
          <cell r="AM45">
            <v>415302.61084989016</v>
          </cell>
          <cell r="AN45">
            <v>0</v>
          </cell>
          <cell r="AO45">
            <v>1339419.2908282483</v>
          </cell>
          <cell r="AP45">
            <v>34235709.48811204</v>
          </cell>
          <cell r="AQ45">
            <v>242131797.58608234</v>
          </cell>
        </row>
        <row r="46">
          <cell r="B46">
            <v>743.2306956302624</v>
          </cell>
          <cell r="C46">
            <v>4805727.718135491</v>
          </cell>
          <cell r="D46">
            <v>6104417.3988984991</v>
          </cell>
          <cell r="E46">
            <v>0</v>
          </cell>
          <cell r="F46">
            <v>0</v>
          </cell>
          <cell r="G46">
            <v>0</v>
          </cell>
          <cell r="H46">
            <v>10910145.11703399</v>
          </cell>
          <cell r="I46">
            <v>687.70685918135598</v>
          </cell>
          <cell r="J46">
            <v>9.0081973386088716</v>
          </cell>
          <cell r="K46">
            <v>32487781.592382349</v>
          </cell>
          <cell r="L46">
            <v>420420.41121382627</v>
          </cell>
          <cell r="M46">
            <v>0</v>
          </cell>
          <cell r="N46">
            <v>1341449.512807454</v>
          </cell>
          <cell r="O46">
            <v>34249651.51640363</v>
          </cell>
          <cell r="P46">
            <v>-302333123.17535496</v>
          </cell>
          <cell r="AC46">
            <v>743.2306956302624</v>
          </cell>
          <cell r="AD46">
            <v>4805727.718135491</v>
          </cell>
          <cell r="AE46">
            <v>6103826.5845284117</v>
          </cell>
          <cell r="AF46">
            <v>0</v>
          </cell>
          <cell r="AG46">
            <v>11836630.990143735</v>
          </cell>
          <cell r="AH46">
            <v>0</v>
          </cell>
          <cell r="AI46">
            <v>22746185.292807639</v>
          </cell>
          <cell r="AJ46">
            <v>687.70685918135598</v>
          </cell>
          <cell r="AK46">
            <v>9.0081973386088716</v>
          </cell>
          <cell r="AL46">
            <v>32487781.592382349</v>
          </cell>
          <cell r="AM46">
            <v>420420.41121382627</v>
          </cell>
          <cell r="AN46">
            <v>0</v>
          </cell>
          <cell r="AO46">
            <v>1341449.512807454</v>
          </cell>
          <cell r="AP46">
            <v>34249651.51640363</v>
          </cell>
          <cell r="AQ46">
            <v>230628331.36248636</v>
          </cell>
        </row>
        <row r="47">
          <cell r="B47">
            <v>743.26273784945727</v>
          </cell>
          <cell r="C47">
            <v>4899700.1632233337</v>
          </cell>
          <cell r="D47">
            <v>6223784.7585278172</v>
          </cell>
          <cell r="E47">
            <v>0</v>
          </cell>
          <cell r="F47">
            <v>0</v>
          </cell>
          <cell r="G47">
            <v>0</v>
          </cell>
          <cell r="H47">
            <v>11123484.921751151</v>
          </cell>
          <cell r="I47">
            <v>685.76902049024523</v>
          </cell>
          <cell r="J47">
            <v>7.9514117270784164</v>
          </cell>
          <cell r="K47">
            <v>31764790.75442474</v>
          </cell>
          <cell r="L47">
            <v>384365.15086778702</v>
          </cell>
          <cell r="M47">
            <v>0</v>
          </cell>
          <cell r="N47">
            <v>1348642.1604936896</v>
          </cell>
          <cell r="O47">
            <v>33497798.065786216</v>
          </cell>
          <cell r="P47">
            <v>-324707436.31939006</v>
          </cell>
          <cell r="AC47">
            <v>743.26273784945727</v>
          </cell>
          <cell r="AD47">
            <v>4899700.1632233337</v>
          </cell>
          <cell r="AE47">
            <v>6223182.3912204411</v>
          </cell>
          <cell r="AF47">
            <v>0</v>
          </cell>
          <cell r="AG47">
            <v>11266509.797546888</v>
          </cell>
          <cell r="AH47">
            <v>0</v>
          </cell>
          <cell r="AI47">
            <v>22389392.351990663</v>
          </cell>
          <cell r="AJ47">
            <v>685.76902049024523</v>
          </cell>
          <cell r="AK47">
            <v>7.9514117270784164</v>
          </cell>
          <cell r="AL47">
            <v>31764790.75442474</v>
          </cell>
          <cell r="AM47">
            <v>384365.15086778702</v>
          </cell>
          <cell r="AN47">
            <v>0</v>
          </cell>
          <cell r="AO47">
            <v>1348642.1604936896</v>
          </cell>
          <cell r="AP47">
            <v>33497798.065786216</v>
          </cell>
          <cell r="AQ47">
            <v>219519925.64869082</v>
          </cell>
        </row>
        <row r="48">
          <cell r="B48">
            <v>743.2599750311249</v>
          </cell>
          <cell r="C48">
            <v>4959576.0183885749</v>
          </cell>
          <cell r="D48">
            <v>6299841.3379851384</v>
          </cell>
          <cell r="E48">
            <v>0</v>
          </cell>
          <cell r="F48">
            <v>0</v>
          </cell>
          <cell r="G48">
            <v>0</v>
          </cell>
          <cell r="H48">
            <v>11259417.356373712</v>
          </cell>
          <cell r="I48">
            <v>671.86451248392939</v>
          </cell>
          <cell r="J48">
            <v>7.8201711385082326</v>
          </cell>
          <cell r="K48">
            <v>31095659.481888939</v>
          </cell>
          <cell r="L48">
            <v>385019.54241275386</v>
          </cell>
          <cell r="M48">
            <v>0</v>
          </cell>
          <cell r="N48">
            <v>1346963.0266149503</v>
          </cell>
          <cell r="O48">
            <v>32827642.050916642</v>
          </cell>
          <cell r="P48">
            <v>-346275661.01393294</v>
          </cell>
          <cell r="AC48">
            <v>743.2599750311249</v>
          </cell>
          <cell r="AD48">
            <v>4959576.0183885749</v>
          </cell>
          <cell r="AE48">
            <v>6299231.6095625013</v>
          </cell>
          <cell r="AF48">
            <v>0</v>
          </cell>
          <cell r="AG48">
            <v>10709154.035311738</v>
          </cell>
          <cell r="AH48">
            <v>0</v>
          </cell>
          <cell r="AI48">
            <v>21967961.663262814</v>
          </cell>
          <cell r="AJ48">
            <v>671.86451248392939</v>
          </cell>
          <cell r="AK48">
            <v>7.8201711385082326</v>
          </cell>
          <cell r="AL48">
            <v>31095659.481888939</v>
          </cell>
          <cell r="AM48">
            <v>385019.54241275386</v>
          </cell>
          <cell r="AN48">
            <v>0</v>
          </cell>
          <cell r="AO48">
            <v>1346963.0266149503</v>
          </cell>
          <cell r="AP48">
            <v>32827642.050916642</v>
          </cell>
          <cell r="AQ48">
            <v>208660245.26103699</v>
          </cell>
        </row>
        <row r="49">
          <cell r="B49">
            <v>743.26237843672652</v>
          </cell>
          <cell r="C49">
            <v>5035327.6322699385</v>
          </cell>
          <cell r="D49">
            <v>6396063.9075716324</v>
          </cell>
          <cell r="E49">
            <v>0</v>
          </cell>
          <cell r="F49">
            <v>0</v>
          </cell>
          <cell r="G49">
            <v>0</v>
          </cell>
          <cell r="H49">
            <v>11431391.53984157</v>
          </cell>
          <cell r="I49">
            <v>667.9532729093853</v>
          </cell>
          <cell r="J49">
            <v>6.885946057437323</v>
          </cell>
          <cell r="K49">
            <v>30755678.859462582</v>
          </cell>
          <cell r="L49">
            <v>369424.14631472953</v>
          </cell>
          <cell r="M49">
            <v>0</v>
          </cell>
          <cell r="N49">
            <v>1342196.3417487601</v>
          </cell>
          <cell r="O49">
            <v>32467299.34752607</v>
          </cell>
          <cell r="P49">
            <v>-367311568.82161742</v>
          </cell>
          <cell r="AC49">
            <v>743.26237843672652</v>
          </cell>
          <cell r="AD49">
            <v>5035327.6322699385</v>
          </cell>
          <cell r="AE49">
            <v>6395444.8662738884</v>
          </cell>
          <cell r="AF49">
            <v>0</v>
          </cell>
          <cell r="AG49">
            <v>10150443.166092163</v>
          </cell>
          <cell r="AH49">
            <v>0</v>
          </cell>
          <cell r="AI49">
            <v>21581215.66463599</v>
          </cell>
          <cell r="AJ49">
            <v>667.9532729093853</v>
          </cell>
          <cell r="AK49">
            <v>6.885946057437323</v>
          </cell>
          <cell r="AL49">
            <v>30755678.859462582</v>
          </cell>
          <cell r="AM49">
            <v>369424.14631472953</v>
          </cell>
          <cell r="AN49">
            <v>0</v>
          </cell>
          <cell r="AO49">
            <v>1342196.3417487601</v>
          </cell>
          <cell r="AP49">
            <v>32467299.34752607</v>
          </cell>
          <cell r="AQ49">
            <v>197774161.5781469</v>
          </cell>
        </row>
        <row r="50">
          <cell r="B50">
            <v>743.30267777271717</v>
          </cell>
          <cell r="C50">
            <v>5034840.8146774247</v>
          </cell>
          <cell r="D50">
            <v>6395445.533423923</v>
          </cell>
          <cell r="E50">
            <v>0</v>
          </cell>
          <cell r="F50">
            <v>0</v>
          </cell>
          <cell r="G50">
            <v>0</v>
          </cell>
          <cell r="H50">
            <v>11430286.348101348</v>
          </cell>
          <cell r="I50">
            <v>670.87928784471455</v>
          </cell>
          <cell r="J50">
            <v>6.9049735554561398</v>
          </cell>
          <cell r="K50">
            <v>30853297.168517113</v>
          </cell>
          <cell r="L50">
            <v>375932.87068867579</v>
          </cell>
          <cell r="M50">
            <v>0</v>
          </cell>
          <cell r="N50">
            <v>1345968.6739474342</v>
          </cell>
          <cell r="O50">
            <v>32575198.713153224</v>
          </cell>
          <cell r="P50">
            <v>-388456481.18666935</v>
          </cell>
          <cell r="AC50">
            <v>743.30267777271717</v>
          </cell>
          <cell r="AD50">
            <v>5034840.8146774247</v>
          </cell>
          <cell r="AE50">
            <v>6394826.5519753508</v>
          </cell>
          <cell r="AF50">
            <v>0</v>
          </cell>
          <cell r="AG50">
            <v>9555608.8955320735</v>
          </cell>
          <cell r="AH50">
            <v>0</v>
          </cell>
          <cell r="AI50">
            <v>20985276.262184851</v>
          </cell>
          <cell r="AJ50">
            <v>670.87928784471455</v>
          </cell>
          <cell r="AK50">
            <v>6.9049735554561398</v>
          </cell>
          <cell r="AL50">
            <v>30853297.168517113</v>
          </cell>
          <cell r="AM50">
            <v>375932.87068867579</v>
          </cell>
          <cell r="AN50">
            <v>0</v>
          </cell>
          <cell r="AO50">
            <v>1345968.6739474342</v>
          </cell>
          <cell r="AP50">
            <v>32575198.713153224</v>
          </cell>
          <cell r="AQ50">
            <v>186184239.12717855</v>
          </cell>
        </row>
        <row r="51">
          <cell r="B51">
            <v>743.32729783861339</v>
          </cell>
          <cell r="C51">
            <v>5071891.4815243687</v>
          </cell>
          <cell r="D51">
            <v>6442508.6940120189</v>
          </cell>
          <cell r="E51">
            <v>0</v>
          </cell>
          <cell r="F51">
            <v>0</v>
          </cell>
          <cell r="G51">
            <v>0</v>
          </cell>
          <cell r="H51">
            <v>11514400.175536387</v>
          </cell>
          <cell r="I51">
            <v>662.94947619154027</v>
          </cell>
          <cell r="J51">
            <v>6.8205579109859826</v>
          </cell>
          <cell r="K51">
            <v>30235166.950006276</v>
          </cell>
          <cell r="L51">
            <v>376737.2756735821</v>
          </cell>
          <cell r="M51">
            <v>0</v>
          </cell>
          <cell r="N51">
            <v>1347981.2695596078</v>
          </cell>
          <cell r="O51">
            <v>31959885.495239466</v>
          </cell>
          <cell r="P51">
            <v>-408901966.50637245</v>
          </cell>
          <cell r="AC51">
            <v>743.32729783861339</v>
          </cell>
          <cell r="AD51">
            <v>5071891.4815243687</v>
          </cell>
          <cell r="AE51">
            <v>6441885.1575683076</v>
          </cell>
          <cell r="AF51">
            <v>0</v>
          </cell>
          <cell r="AG51">
            <v>8966432.8476628195</v>
          </cell>
          <cell r="AH51">
            <v>0</v>
          </cell>
          <cell r="AI51">
            <v>20480209.486755498</v>
          </cell>
          <cell r="AJ51">
            <v>662.94947619154027</v>
          </cell>
          <cell r="AK51">
            <v>6.8205579109859826</v>
          </cell>
          <cell r="AL51">
            <v>30235166.950006276</v>
          </cell>
          <cell r="AM51">
            <v>376737.2756735821</v>
          </cell>
          <cell r="AN51">
            <v>0</v>
          </cell>
          <cell r="AO51">
            <v>1347981.2695596078</v>
          </cell>
          <cell r="AP51">
            <v>31959885.495239466</v>
          </cell>
          <cell r="AQ51">
            <v>174704563.11869457</v>
          </cell>
        </row>
        <row r="52">
          <cell r="B52">
            <v>743.31777632568037</v>
          </cell>
          <cell r="C52">
            <v>5139839.5651403693</v>
          </cell>
          <cell r="D52">
            <v>6528818.9238409055</v>
          </cell>
          <cell r="E52">
            <v>0</v>
          </cell>
          <cell r="F52">
            <v>0</v>
          </cell>
          <cell r="G52">
            <v>0</v>
          </cell>
          <cell r="H52">
            <v>11668658.488981275</v>
          </cell>
          <cell r="I52">
            <v>650.11091892098307</v>
          </cell>
          <cell r="J52">
            <v>6.6435151467231357</v>
          </cell>
          <cell r="K52">
            <v>29251375.286906876</v>
          </cell>
          <cell r="L52">
            <v>374767.2811893035</v>
          </cell>
          <cell r="M52">
            <v>0</v>
          </cell>
          <cell r="N52">
            <v>1340958.1249625008</v>
          </cell>
          <cell r="O52">
            <v>30967100.693058681</v>
          </cell>
          <cell r="P52">
            <v>-428200408.71044987</v>
          </cell>
          <cell r="AC52">
            <v>743.31777632568037</v>
          </cell>
          <cell r="AD52">
            <v>5139839.5651403693</v>
          </cell>
          <cell r="AE52">
            <v>6528187.0338851828</v>
          </cell>
          <cell r="AF52">
            <v>0</v>
          </cell>
          <cell r="AG52">
            <v>8407436.956234185</v>
          </cell>
          <cell r="AH52">
            <v>0</v>
          </cell>
          <cell r="AI52">
            <v>20075463.555259734</v>
          </cell>
          <cell r="AJ52">
            <v>650.11091892098307</v>
          </cell>
          <cell r="AK52">
            <v>6.6435151467231357</v>
          </cell>
          <cell r="AL52">
            <v>29251375.286906876</v>
          </cell>
          <cell r="AM52">
            <v>374767.2811893035</v>
          </cell>
          <cell r="AN52">
            <v>0</v>
          </cell>
          <cell r="AO52">
            <v>1340958.1249625008</v>
          </cell>
          <cell r="AP52">
            <v>30967100.693058681</v>
          </cell>
          <cell r="AQ52">
            <v>163812925.98089564</v>
          </cell>
        </row>
        <row r="53">
          <cell r="B53">
            <v>743.33233543209167</v>
          </cell>
          <cell r="C53">
            <v>5145487.5907932203</v>
          </cell>
          <cell r="D53">
            <v>6535993.2599845398</v>
          </cell>
          <cell r="E53">
            <v>0</v>
          </cell>
          <cell r="F53">
            <v>0</v>
          </cell>
          <cell r="G53">
            <v>0</v>
          </cell>
          <cell r="H53">
            <v>11681480.85077776</v>
          </cell>
          <cell r="I53">
            <v>646.14338606442334</v>
          </cell>
          <cell r="J53">
            <v>6.5842192627069736</v>
          </cell>
          <cell r="K53">
            <v>29352853.609665573</v>
          </cell>
          <cell r="L53">
            <v>378362.90736568533</v>
          </cell>
          <cell r="M53">
            <v>0</v>
          </cell>
          <cell r="N53">
            <v>1331005.5475027813</v>
          </cell>
          <cell r="O53">
            <v>31062222.064534042</v>
          </cell>
          <cell r="P53">
            <v>-447581149.9242062</v>
          </cell>
          <cell r="AC53">
            <v>743.33233543209167</v>
          </cell>
          <cell r="AD53">
            <v>5145487.5907932203</v>
          </cell>
          <cell r="AE53">
            <v>6535360.6756626535</v>
          </cell>
          <cell r="AF53">
            <v>0</v>
          </cell>
          <cell r="AG53">
            <v>7813746.9730904261</v>
          </cell>
          <cell r="AH53">
            <v>0</v>
          </cell>
          <cell r="AI53">
            <v>19494595.239546299</v>
          </cell>
          <cell r="AJ53">
            <v>646.14338606442334</v>
          </cell>
          <cell r="AK53">
            <v>6.5842192627069736</v>
          </cell>
          <cell r="AL53">
            <v>29352853.609665573</v>
          </cell>
          <cell r="AM53">
            <v>378362.90736568533</v>
          </cell>
          <cell r="AN53">
            <v>0</v>
          </cell>
          <cell r="AO53">
            <v>1331005.5475027813</v>
          </cell>
          <cell r="AP53">
            <v>31062222.064534042</v>
          </cell>
          <cell r="AQ53">
            <v>152245299.1559079</v>
          </cell>
        </row>
        <row r="54">
          <cell r="B54">
            <v>743.36581590771721</v>
          </cell>
          <cell r="C54">
            <v>5197811.8241915265</v>
          </cell>
          <cell r="D54">
            <v>6602457.483401794</v>
          </cell>
          <cell r="E54">
            <v>0</v>
          </cell>
          <cell r="F54">
            <v>0</v>
          </cell>
          <cell r="G54">
            <v>0</v>
          </cell>
          <cell r="H54">
            <v>11800269.30759332</v>
          </cell>
          <cell r="I54">
            <v>651.0600646809678</v>
          </cell>
          <cell r="J54">
            <v>6.5929660207488929</v>
          </cell>
          <cell r="K54">
            <v>29075852.758961037</v>
          </cell>
          <cell r="L54">
            <v>384674.56460805144</v>
          </cell>
          <cell r="M54">
            <v>0</v>
          </cell>
          <cell r="N54">
            <v>1333918.5244201107</v>
          </cell>
          <cell r="O54">
            <v>30794445.847989202</v>
          </cell>
          <cell r="P54">
            <v>-466575326.46460205</v>
          </cell>
          <cell r="AC54">
            <v>743.36581590771721</v>
          </cell>
          <cell r="AD54">
            <v>5197811.8241915265</v>
          </cell>
          <cell r="AE54">
            <v>6601818.4663582053</v>
          </cell>
          <cell r="AF54">
            <v>0</v>
          </cell>
          <cell r="AG54">
            <v>7208851.1626771437</v>
          </cell>
          <cell r="AH54">
            <v>0</v>
          </cell>
          <cell r="AI54">
            <v>19008481.453226876</v>
          </cell>
          <cell r="AJ54">
            <v>651.0600646809678</v>
          </cell>
          <cell r="AK54">
            <v>6.5929660207488929</v>
          </cell>
          <cell r="AL54">
            <v>29075852.758961037</v>
          </cell>
          <cell r="AM54">
            <v>384674.56460805144</v>
          </cell>
          <cell r="AN54">
            <v>0</v>
          </cell>
          <cell r="AO54">
            <v>1333918.5244201107</v>
          </cell>
          <cell r="AP54">
            <v>30794445.847989202</v>
          </cell>
          <cell r="AQ54">
            <v>140459334.76114556</v>
          </cell>
        </row>
        <row r="55">
          <cell r="B55">
            <v>743.4070221902</v>
          </cell>
          <cell r="C55">
            <v>5244411.9352424787</v>
          </cell>
          <cell r="D55">
            <v>6661650.7097713491</v>
          </cell>
          <cell r="E55">
            <v>0</v>
          </cell>
          <cell r="F55">
            <v>0</v>
          </cell>
          <cell r="G55">
            <v>0</v>
          </cell>
          <cell r="H55">
            <v>11906062.645013828</v>
          </cell>
          <cell r="I55">
            <v>658.89578840080287</v>
          </cell>
          <cell r="J55">
            <v>6.734273193750103</v>
          </cell>
          <cell r="K55">
            <v>29469178.465607937</v>
          </cell>
          <cell r="L55">
            <v>397460.7508172252</v>
          </cell>
          <cell r="M55">
            <v>0</v>
          </cell>
          <cell r="N55">
            <v>1336022.590177061</v>
          </cell>
          <cell r="O55">
            <v>31202661.806602225</v>
          </cell>
          <cell r="P55">
            <v>-485871925.62619048</v>
          </cell>
          <cell r="AC55">
            <v>743.4070221902</v>
          </cell>
          <cell r="AD55">
            <v>5244411.9352424787</v>
          </cell>
          <cell r="AE55">
            <v>6661005.963727518</v>
          </cell>
          <cell r="AF55">
            <v>0</v>
          </cell>
          <cell r="AG55">
            <v>6554869.1151750702</v>
          </cell>
          <cell r="AH55">
            <v>0</v>
          </cell>
          <cell r="AI55">
            <v>18460287.014145069</v>
          </cell>
          <cell r="AJ55">
            <v>658.89578840080287</v>
          </cell>
          <cell r="AK55">
            <v>6.734273193750103</v>
          </cell>
          <cell r="AL55">
            <v>29469178.465607937</v>
          </cell>
          <cell r="AM55">
            <v>397460.7508172252</v>
          </cell>
          <cell r="AN55">
            <v>0</v>
          </cell>
          <cell r="AO55">
            <v>1336022.590177061</v>
          </cell>
          <cell r="AP55">
            <v>31202661.806602225</v>
          </cell>
          <cell r="AQ55">
            <v>127716959.96868841</v>
          </cell>
        </row>
        <row r="56">
          <cell r="B56">
            <v>743.40455235239165</v>
          </cell>
          <cell r="C56">
            <v>5296798.3287368668</v>
          </cell>
          <cell r="D56">
            <v>6728193.8912974037</v>
          </cell>
          <cell r="E56">
            <v>0</v>
          </cell>
          <cell r="F56">
            <v>0</v>
          </cell>
          <cell r="G56">
            <v>0</v>
          </cell>
          <cell r="H56">
            <v>12024992.220034271</v>
          </cell>
          <cell r="I56">
            <v>654.81460430716913</v>
          </cell>
          <cell r="J56">
            <v>6.8025383980234366</v>
          </cell>
          <cell r="K56">
            <v>29379322.416556008</v>
          </cell>
          <cell r="L56">
            <v>408880.42090947478</v>
          </cell>
          <cell r="M56">
            <v>0</v>
          </cell>
          <cell r="N56">
            <v>1350840.2462886297</v>
          </cell>
          <cell r="O56">
            <v>31139043.083754115</v>
          </cell>
          <cell r="P56">
            <v>-504985976.4899103</v>
          </cell>
          <cell r="AC56">
            <v>743.40455235239165</v>
          </cell>
          <cell r="AD56">
            <v>5296798.3287368668</v>
          </cell>
          <cell r="AE56">
            <v>6727542.7048899299</v>
          </cell>
          <cell r="AF56">
            <v>0</v>
          </cell>
          <cell r="AG56">
            <v>5875382.1533941561</v>
          </cell>
          <cell r="AH56">
            <v>0</v>
          </cell>
          <cell r="AI56">
            <v>17899723.187020954</v>
          </cell>
          <cell r="AJ56">
            <v>654.81460430716913</v>
          </cell>
          <cell r="AK56">
            <v>6.8025383980234366</v>
          </cell>
          <cell r="AL56">
            <v>29379322.416556008</v>
          </cell>
          <cell r="AM56">
            <v>408880.42090947478</v>
          </cell>
          <cell r="AN56">
            <v>0</v>
          </cell>
          <cell r="AO56">
            <v>1350840.2462886297</v>
          </cell>
          <cell r="AP56">
            <v>31139043.083754115</v>
          </cell>
          <cell r="AQ56">
            <v>114477640.07195523</v>
          </cell>
        </row>
        <row r="57">
          <cell r="B57">
            <v>743.4299130550595</v>
          </cell>
          <cell r="C57">
            <v>5362384.0129707474</v>
          </cell>
          <cell r="D57">
            <v>6811503.3119383408</v>
          </cell>
          <cell r="E57">
            <v>0</v>
          </cell>
          <cell r="F57">
            <v>0</v>
          </cell>
          <cell r="G57">
            <v>0</v>
          </cell>
          <cell r="H57">
            <v>12173887.324909087</v>
          </cell>
          <cell r="I57">
            <v>645.91049591780074</v>
          </cell>
          <cell r="J57">
            <v>5.7418681784383487</v>
          </cell>
          <cell r="K57">
            <v>28818286.516376086</v>
          </cell>
          <cell r="L57">
            <v>394942.38627136772</v>
          </cell>
          <cell r="M57">
            <v>0</v>
          </cell>
          <cell r="N57">
            <v>1356798.2993839171</v>
          </cell>
          <cell r="O57">
            <v>30570027.20203137</v>
          </cell>
          <cell r="P57">
            <v>-523382116.36703259</v>
          </cell>
          <cell r="AC57">
            <v>743.4299130550595</v>
          </cell>
          <cell r="AD57">
            <v>5362384.0129707474</v>
          </cell>
          <cell r="AE57">
            <v>6810844.0624513514</v>
          </cell>
          <cell r="AF57">
            <v>0</v>
          </cell>
          <cell r="AG57">
            <v>5197973.4951432161</v>
          </cell>
          <cell r="AH57">
            <v>0</v>
          </cell>
          <cell r="AI57">
            <v>17371201.570565313</v>
          </cell>
          <cell r="AJ57">
            <v>645.91049591780074</v>
          </cell>
          <cell r="AK57">
            <v>5.7418681784383487</v>
          </cell>
          <cell r="AL57">
            <v>28818286.516376086</v>
          </cell>
          <cell r="AM57">
            <v>394942.38627136772</v>
          </cell>
          <cell r="AN57">
            <v>0</v>
          </cell>
          <cell r="AO57">
            <v>1356798.2993839171</v>
          </cell>
          <cell r="AP57">
            <v>30570027.20203137</v>
          </cell>
          <cell r="AQ57">
            <v>101278814.44048917</v>
          </cell>
        </row>
        <row r="58">
          <cell r="B58">
            <v>743.44691896718768</v>
          </cell>
          <cell r="C58">
            <v>5396531.6540406421</v>
          </cell>
          <cell r="D58">
            <v>6854878.9392115567</v>
          </cell>
          <cell r="E58">
            <v>0</v>
          </cell>
          <cell r="F58">
            <v>0</v>
          </cell>
          <cell r="G58">
            <v>0</v>
          </cell>
          <cell r="H58">
            <v>12251410.593252199</v>
          </cell>
          <cell r="I58">
            <v>649.72333535704911</v>
          </cell>
          <cell r="J58">
            <v>5.9104599749100917</v>
          </cell>
          <cell r="K58">
            <v>29134997.200267266</v>
          </cell>
          <cell r="L58">
            <v>411778.74446141924</v>
          </cell>
          <cell r="M58">
            <v>0</v>
          </cell>
          <cell r="N58">
            <v>1354722.0511809301</v>
          </cell>
          <cell r="O58">
            <v>30901497.995909616</v>
          </cell>
          <cell r="P58">
            <v>-542032203.76969004</v>
          </cell>
          <cell r="AC58">
            <v>743.44691896718768</v>
          </cell>
          <cell r="AD58">
            <v>5396531.6540406421</v>
          </cell>
          <cell r="AE58">
            <v>6854215.4916263334</v>
          </cell>
          <cell r="AF58">
            <v>0</v>
          </cell>
          <cell r="AG58">
            <v>4470178.2402323373</v>
          </cell>
          <cell r="AH58">
            <v>0</v>
          </cell>
          <cell r="AI58">
            <v>16720925.385899313</v>
          </cell>
          <cell r="AJ58">
            <v>649.72333535704911</v>
          </cell>
          <cell r="AK58">
            <v>5.9104599749100917</v>
          </cell>
          <cell r="AL58">
            <v>29134997.200267266</v>
          </cell>
          <cell r="AM58">
            <v>411778.74446141924</v>
          </cell>
          <cell r="AN58">
            <v>0</v>
          </cell>
          <cell r="AO58">
            <v>1354722.0511809301</v>
          </cell>
          <cell r="AP58">
            <v>30901497.995909616</v>
          </cell>
          <cell r="AQ58">
            <v>87098241.830478862</v>
          </cell>
        </row>
        <row r="59">
          <cell r="B59">
            <v>743.46513732472613</v>
          </cell>
          <cell r="C59">
            <v>5443159.7140270146</v>
          </cell>
          <cell r="D59">
            <v>6914107.6673776479</v>
          </cell>
          <cell r="E59">
            <v>0</v>
          </cell>
          <cell r="F59">
            <v>0</v>
          </cell>
          <cell r="G59">
            <v>0</v>
          </cell>
          <cell r="H59">
            <v>12357267.381404663</v>
          </cell>
          <cell r="I59">
            <v>644.69185900849357</v>
          </cell>
          <cell r="J59">
            <v>5.8946092484296591</v>
          </cell>
          <cell r="K59">
            <v>28900248.687061086</v>
          </cell>
          <cell r="L59">
            <v>420019.71839258686</v>
          </cell>
          <cell r="M59">
            <v>0</v>
          </cell>
          <cell r="N59">
            <v>1366299.2622912177</v>
          </cell>
          <cell r="O59">
            <v>30686567.667744894</v>
          </cell>
          <cell r="P59">
            <v>-560361504.05603027</v>
          </cell>
          <cell r="AC59">
            <v>743.46513732472613</v>
          </cell>
          <cell r="AD59">
            <v>5443159.7140270146</v>
          </cell>
          <cell r="AE59">
            <v>6913438.4873561515</v>
          </cell>
          <cell r="AF59">
            <v>0</v>
          </cell>
          <cell r="AG59">
            <v>3720363.5348987379</v>
          </cell>
          <cell r="AH59">
            <v>0</v>
          </cell>
          <cell r="AI59">
            <v>16076961.736281903</v>
          </cell>
          <cell r="AJ59">
            <v>644.69185900849357</v>
          </cell>
          <cell r="AK59">
            <v>5.8946092484296591</v>
          </cell>
          <cell r="AL59">
            <v>28900248.687061086</v>
          </cell>
          <cell r="AM59">
            <v>420019.71839258686</v>
          </cell>
          <cell r="AN59">
            <v>0</v>
          </cell>
          <cell r="AO59">
            <v>1366299.2622912177</v>
          </cell>
          <cell r="AP59">
            <v>30686567.667744894</v>
          </cell>
          <cell r="AQ59">
            <v>72488635.899015874</v>
          </cell>
        </row>
        <row r="60">
          <cell r="B60">
            <v>742.51812905626412</v>
          </cell>
          <cell r="C60">
            <v>5453084.6469910182</v>
          </cell>
          <cell r="D60">
            <v>6926714.6932063764</v>
          </cell>
          <cell r="E60">
            <v>0</v>
          </cell>
          <cell r="F60">
            <v>0</v>
          </cell>
          <cell r="G60">
            <v>0</v>
          </cell>
          <cell r="H60">
            <v>12379799.340197396</v>
          </cell>
          <cell r="I60">
            <v>657.44696239170253</v>
          </cell>
          <cell r="J60">
            <v>6.1234063101246541</v>
          </cell>
          <cell r="K60">
            <v>29623129.062588871</v>
          </cell>
          <cell r="L60">
            <v>441084.8508056408</v>
          </cell>
          <cell r="M60">
            <v>0</v>
          </cell>
          <cell r="N60">
            <v>1368468.5454118056</v>
          </cell>
          <cell r="O60">
            <v>31432682.458806317</v>
          </cell>
          <cell r="P60">
            <v>-579414387.17463911</v>
          </cell>
          <cell r="AC60">
            <v>742.51812905626412</v>
          </cell>
          <cell r="AD60">
            <v>5453084.6469910182</v>
          </cell>
          <cell r="AE60">
            <v>6926044.2930173296</v>
          </cell>
          <cell r="AF60">
            <v>0</v>
          </cell>
          <cell r="AG60">
            <v>2890837.9567697882</v>
          </cell>
          <cell r="AH60">
            <v>0</v>
          </cell>
          <cell r="AI60">
            <v>15269966.896778136</v>
          </cell>
          <cell r="AJ60">
            <v>657.44696239170253</v>
          </cell>
          <cell r="AK60">
            <v>6.1234063101246541</v>
          </cell>
          <cell r="AL60">
            <v>29623129.062588871</v>
          </cell>
          <cell r="AM60">
            <v>441084.8508056408</v>
          </cell>
          <cell r="AN60">
            <v>0</v>
          </cell>
          <cell r="AO60">
            <v>1368468.5454118056</v>
          </cell>
          <cell r="AP60">
            <v>31432682.458806317</v>
          </cell>
          <cell r="AQ60">
            <v>56325920.336987689</v>
          </cell>
        </row>
        <row r="61">
          <cell r="B61">
            <v>742.52345462738322</v>
          </cell>
          <cell r="C61">
            <v>5504441.1411288967</v>
          </cell>
          <cell r="D61">
            <v>6991949.657554985</v>
          </cell>
          <cell r="E61">
            <v>0</v>
          </cell>
          <cell r="F61">
            <v>0</v>
          </cell>
          <cell r="G61">
            <v>0</v>
          </cell>
          <cell r="H61">
            <v>12496390.798683882</v>
          </cell>
          <cell r="I61">
            <v>653.33251511266258</v>
          </cell>
          <cell r="J61">
            <v>6.197957620448701</v>
          </cell>
          <cell r="K61">
            <v>29438753.020566151</v>
          </cell>
          <cell r="L61">
            <v>454127.47844927886</v>
          </cell>
          <cell r="M61">
            <v>0</v>
          </cell>
          <cell r="N61">
            <v>1384773.4516861399</v>
          </cell>
          <cell r="O61">
            <v>31277653.950701568</v>
          </cell>
          <cell r="P61">
            <v>-598195650.32665682</v>
          </cell>
          <cell r="AC61">
            <v>742.52345462738322</v>
          </cell>
          <cell r="AD61">
            <v>5504441.1411288967</v>
          </cell>
          <cell r="AE61">
            <v>6991272.9436177369</v>
          </cell>
          <cell r="AF61">
            <v>0</v>
          </cell>
          <cell r="AG61">
            <v>2031129.343482872</v>
          </cell>
          <cell r="AH61">
            <v>0</v>
          </cell>
          <cell r="AI61">
            <v>14526843.428229505</v>
          </cell>
          <cell r="AJ61">
            <v>653.33251511266258</v>
          </cell>
          <cell r="AK61">
            <v>6.197957620448701</v>
          </cell>
          <cell r="AL61">
            <v>29438753.020566151</v>
          </cell>
          <cell r="AM61">
            <v>454127.47844927886</v>
          </cell>
          <cell r="AN61">
            <v>0</v>
          </cell>
          <cell r="AO61">
            <v>1384773.4516861399</v>
          </cell>
          <cell r="AP61">
            <v>31277653.950701568</v>
          </cell>
          <cell r="AQ61">
            <v>39575109.814515635</v>
          </cell>
        </row>
        <row r="62">
          <cell r="B62">
            <v>742.52465244246241</v>
          </cell>
          <cell r="C62">
            <v>5554404.9743040428</v>
          </cell>
          <cell r="D62">
            <v>7055415.6111917337</v>
          </cell>
          <cell r="E62">
            <v>0</v>
          </cell>
          <cell r="F62">
            <v>0</v>
          </cell>
          <cell r="G62">
            <v>0</v>
          </cell>
          <cell r="H62">
            <v>12609820.585495777</v>
          </cell>
          <cell r="I62">
            <v>648.27615870031718</v>
          </cell>
          <cell r="J62">
            <v>6.213760234138932</v>
          </cell>
          <cell r="K62">
            <v>29311963.821059905</v>
          </cell>
          <cell r="L62">
            <v>468595.48025100178</v>
          </cell>
          <cell r="M62">
            <v>0</v>
          </cell>
          <cell r="N62">
            <v>1388725.5900275642</v>
          </cell>
          <cell r="O62">
            <v>31169284.891338471</v>
          </cell>
          <cell r="P62">
            <v>-616755114.63249946</v>
          </cell>
          <cell r="AC62">
            <v>742.52465244246241</v>
          </cell>
          <cell r="AD62">
            <v>5554404.9743040428</v>
          </cell>
          <cell r="AE62">
            <v>7054732.7547195032</v>
          </cell>
          <cell r="AF62">
            <v>0</v>
          </cell>
          <cell r="AG62">
            <v>1136909.4794840585</v>
          </cell>
          <cell r="AH62">
            <v>0</v>
          </cell>
          <cell r="AI62">
            <v>13746047.208507605</v>
          </cell>
          <cell r="AJ62">
            <v>648.27615870031718</v>
          </cell>
          <cell r="AK62">
            <v>6.213760234138932</v>
          </cell>
          <cell r="AL62">
            <v>29311963.821059905</v>
          </cell>
          <cell r="AM62">
            <v>468595.48025100178</v>
          </cell>
          <cell r="AN62">
            <v>0</v>
          </cell>
          <cell r="AO62">
            <v>1388725.5900275642</v>
          </cell>
          <cell r="AP62">
            <v>31169284.891338471</v>
          </cell>
          <cell r="AQ62">
            <v>22151872.131684769</v>
          </cell>
        </row>
        <row r="63">
          <cell r="B63">
            <v>742.56230439255921</v>
          </cell>
          <cell r="C63">
            <v>5623006.7632891666</v>
          </cell>
          <cell r="D63">
            <v>7142556.2023442481</v>
          </cell>
          <cell r="E63">
            <v>0</v>
          </cell>
          <cell r="F63">
            <v>0</v>
          </cell>
          <cell r="G63">
            <v>0</v>
          </cell>
          <cell r="H63">
            <v>12765562.965633415</v>
          </cell>
          <cell r="I63">
            <v>638.39182791296025</v>
          </cell>
          <cell r="J63">
            <v>6.0600670552855798</v>
          </cell>
          <cell r="K63">
            <v>28724852.460967984</v>
          </cell>
          <cell r="L63">
            <v>475074.25217222364</v>
          </cell>
          <cell r="M63">
            <v>0</v>
          </cell>
          <cell r="N63">
            <v>1393657.8777365691</v>
          </cell>
          <cell r="O63">
            <v>30593584.590876777</v>
          </cell>
          <cell r="P63">
            <v>-634583136.25774288</v>
          </cell>
          <cell r="AC63">
            <v>742.56230439255921</v>
          </cell>
          <cell r="AD63">
            <v>5623006.7632891666</v>
          </cell>
          <cell r="AE63">
            <v>7141864.9119937122</v>
          </cell>
          <cell r="AF63">
            <v>0</v>
          </cell>
          <cell r="AG63">
            <v>233882.91359051602</v>
          </cell>
          <cell r="AH63">
            <v>0</v>
          </cell>
          <cell r="AI63">
            <v>12998754.588873396</v>
          </cell>
          <cell r="AJ63">
            <v>638.39182791296025</v>
          </cell>
          <cell r="AK63">
            <v>6.0600670552855798</v>
          </cell>
          <cell r="AL63">
            <v>28724852.460967984</v>
          </cell>
          <cell r="AM63">
            <v>475074.25217222364</v>
          </cell>
          <cell r="AN63">
            <v>0</v>
          </cell>
          <cell r="AO63">
            <v>1393657.8777365691</v>
          </cell>
          <cell r="AP63">
            <v>30593584.590876777</v>
          </cell>
          <cell r="AQ63">
            <v>4557042.1296813898</v>
          </cell>
        </row>
        <row r="64">
          <cell r="B64">
            <v>742.59705615000121</v>
          </cell>
          <cell r="C64">
            <v>5658596.903734589</v>
          </cell>
          <cell r="D64">
            <v>7187764.1469692439</v>
          </cell>
          <cell r="E64">
            <v>0</v>
          </cell>
          <cell r="F64">
            <v>0</v>
          </cell>
          <cell r="G64">
            <v>0</v>
          </cell>
          <cell r="H64">
            <v>12846361.050703833</v>
          </cell>
          <cell r="I64">
            <v>635.40480296067869</v>
          </cell>
          <cell r="J64">
            <v>6.0028937784059027</v>
          </cell>
          <cell r="K64">
            <v>28658816.161826655</v>
          </cell>
          <cell r="L64">
            <v>483046.43935172958</v>
          </cell>
          <cell r="M64">
            <v>0</v>
          </cell>
          <cell r="N64">
            <v>1391901.804850328</v>
          </cell>
          <cell r="O64">
            <v>30533764.406028714</v>
          </cell>
          <cell r="P64">
            <v>-652270539.61306775</v>
          </cell>
          <cell r="AC64">
            <v>742.59705615000121</v>
          </cell>
          <cell r="AD64">
            <v>5658596.903734589</v>
          </cell>
          <cell r="AE64">
            <v>7187068.4811801398</v>
          </cell>
          <cell r="AF64">
            <v>0</v>
          </cell>
          <cell r="AG64">
            <v>0</v>
          </cell>
          <cell r="AH64">
            <v>0</v>
          </cell>
          <cell r="AI64">
            <v>12845665.38491473</v>
          </cell>
          <cell r="AJ64">
            <v>635.40480296067869</v>
          </cell>
          <cell r="AK64">
            <v>6.0028937784059027</v>
          </cell>
          <cell r="AL64">
            <v>28658816.161826655</v>
          </cell>
          <cell r="AM64">
            <v>483046.43935172958</v>
          </cell>
          <cell r="AN64">
            <v>0</v>
          </cell>
          <cell r="AO64">
            <v>1391901.804850328</v>
          </cell>
          <cell r="AP64">
            <v>30533764.406028714</v>
          </cell>
          <cell r="AQ64">
            <v>-13131056.891432595</v>
          </cell>
        </row>
        <row r="65">
          <cell r="B65">
            <v>742.61923540602356</v>
          </cell>
          <cell r="C65">
            <v>5696699.7840588503</v>
          </cell>
          <cell r="D65">
            <v>7236163.8689763434</v>
          </cell>
          <cell r="E65">
            <v>0</v>
          </cell>
          <cell r="F65">
            <v>0</v>
          </cell>
          <cell r="G65">
            <v>0</v>
          </cell>
          <cell r="H65">
            <v>12932863.653035194</v>
          </cell>
          <cell r="I65">
            <v>626.38769219502342</v>
          </cell>
          <cell r="J65">
            <v>6.0087097890796199</v>
          </cell>
          <cell r="K65">
            <v>28344323.355118379</v>
          </cell>
          <cell r="L65">
            <v>498567.10298627615</v>
          </cell>
          <cell r="M65">
            <v>0</v>
          </cell>
          <cell r="N65">
            <v>1395854.0485371582</v>
          </cell>
          <cell r="O65">
            <v>30238744.506641813</v>
          </cell>
          <cell r="P65">
            <v>-669576420.46667445</v>
          </cell>
          <cell r="AC65">
            <v>742.61923540602356</v>
          </cell>
          <cell r="AD65">
            <v>5696699.7840588503</v>
          </cell>
          <cell r="AE65">
            <v>7235463.518833369</v>
          </cell>
          <cell r="AF65">
            <v>0</v>
          </cell>
          <cell r="AG65">
            <v>0</v>
          </cell>
          <cell r="AH65">
            <v>0</v>
          </cell>
          <cell r="AI65">
            <v>12932163.302892219</v>
          </cell>
          <cell r="AJ65">
            <v>626.38769219502342</v>
          </cell>
          <cell r="AK65">
            <v>6.0087097890796199</v>
          </cell>
          <cell r="AL65">
            <v>28344323.355118379</v>
          </cell>
          <cell r="AM65">
            <v>498567.10298627615</v>
          </cell>
          <cell r="AN65">
            <v>0</v>
          </cell>
          <cell r="AO65">
            <v>1395854.0485371582</v>
          </cell>
          <cell r="AP65">
            <v>30238744.506641813</v>
          </cell>
          <cell r="AQ65">
            <v>-30437638.095182188</v>
          </cell>
        </row>
        <row r="66">
          <cell r="B66">
            <v>742.64055046418252</v>
          </cell>
          <cell r="C66">
            <v>5782558.2017805539</v>
          </cell>
          <cell r="D66">
            <v>7345224.4836683488</v>
          </cell>
          <cell r="E66">
            <v>0</v>
          </cell>
          <cell r="F66">
            <v>0</v>
          </cell>
          <cell r="G66">
            <v>0</v>
          </cell>
          <cell r="H66">
            <v>13127782.685448904</v>
          </cell>
          <cell r="I66">
            <v>618.44000898136051</v>
          </cell>
          <cell r="J66">
            <v>5.9497554814302243</v>
          </cell>
          <cell r="K66">
            <v>27744323.122886971</v>
          </cell>
          <cell r="L66">
            <v>504652.70341526589</v>
          </cell>
          <cell r="M66">
            <v>0</v>
          </cell>
          <cell r="N66">
            <v>1395349.1574464107</v>
          </cell>
          <cell r="O66">
            <v>29644324.983748648</v>
          </cell>
          <cell r="P66">
            <v>-686092962.76497424</v>
          </cell>
          <cell r="AC66">
            <v>742.64055046418252</v>
          </cell>
          <cell r="AD66">
            <v>5782558.2017805539</v>
          </cell>
          <cell r="AE66">
            <v>7344513.5781235788</v>
          </cell>
          <cell r="AF66">
            <v>0</v>
          </cell>
          <cell r="AG66">
            <v>0</v>
          </cell>
          <cell r="AH66">
            <v>0</v>
          </cell>
          <cell r="AI66">
            <v>13127071.779904133</v>
          </cell>
          <cell r="AJ66">
            <v>618.44000898136051</v>
          </cell>
          <cell r="AK66">
            <v>5.9497554814302243</v>
          </cell>
          <cell r="AL66">
            <v>27744323.122886971</v>
          </cell>
          <cell r="AM66">
            <v>504652.70341526589</v>
          </cell>
          <cell r="AN66">
            <v>0</v>
          </cell>
          <cell r="AO66">
            <v>1395349.1574464107</v>
          </cell>
          <cell r="AP66">
            <v>29644324.983748648</v>
          </cell>
          <cell r="AQ66">
            <v>-46954891.299026698</v>
          </cell>
        </row>
        <row r="67">
          <cell r="B67">
            <v>742.66091580499278</v>
          </cell>
          <cell r="C67">
            <v>5855367.8327302402</v>
          </cell>
          <cell r="D67">
            <v>7437710.0350863729</v>
          </cell>
          <cell r="E67">
            <v>0</v>
          </cell>
          <cell r="F67">
            <v>0</v>
          </cell>
          <cell r="G67">
            <v>0</v>
          </cell>
          <cell r="H67">
            <v>13293077.867816612</v>
          </cell>
          <cell r="I67">
            <v>608.42713735069015</v>
          </cell>
          <cell r="J67">
            <v>5.9325115804531183</v>
          </cell>
          <cell r="K67">
            <v>27333388.99613329</v>
          </cell>
          <cell r="L67">
            <v>503779.35946901469</v>
          </cell>
          <cell r="M67">
            <v>0</v>
          </cell>
          <cell r="N67">
            <v>1395806.8443680785</v>
          </cell>
          <cell r="O67">
            <v>29232975.199970383</v>
          </cell>
          <cell r="P67">
            <v>-702032860.09712803</v>
          </cell>
          <cell r="AC67">
            <v>742.66091580499278</v>
          </cell>
          <cell r="AD67">
            <v>5855367.8327302402</v>
          </cell>
          <cell r="AE67">
            <v>7436990.1783527778</v>
          </cell>
          <cell r="AF67">
            <v>0</v>
          </cell>
          <cell r="AG67">
            <v>0</v>
          </cell>
          <cell r="AH67">
            <v>0</v>
          </cell>
          <cell r="AI67">
            <v>13292358.011083018</v>
          </cell>
          <cell r="AJ67">
            <v>608.42713735069015</v>
          </cell>
          <cell r="AK67">
            <v>5.9325115804531183</v>
          </cell>
          <cell r="AL67">
            <v>27333388.99613329</v>
          </cell>
          <cell r="AM67">
            <v>503779.35946901469</v>
          </cell>
          <cell r="AN67">
            <v>0</v>
          </cell>
          <cell r="AO67">
            <v>1395806.8443680785</v>
          </cell>
          <cell r="AP67">
            <v>29232975.199970383</v>
          </cell>
          <cell r="AQ67">
            <v>-62895508.487914056</v>
          </cell>
        </row>
        <row r="68">
          <cell r="B68">
            <v>742.68000607902832</v>
          </cell>
          <cell r="C68">
            <v>5924387.8844110519</v>
          </cell>
          <cell r="D68">
            <v>7525381.9193596421</v>
          </cell>
          <cell r="E68">
            <v>0</v>
          </cell>
          <cell r="F68">
            <v>0</v>
          </cell>
          <cell r="G68">
            <v>0</v>
          </cell>
          <cell r="H68">
            <v>13449769.803770695</v>
          </cell>
          <cell r="I68">
            <v>595.48248328042575</v>
          </cell>
          <cell r="J68">
            <v>5.8470701000601419</v>
          </cell>
          <cell r="K68">
            <v>26733555.754325535</v>
          </cell>
          <cell r="L68">
            <v>510771.88978815323</v>
          </cell>
          <cell r="M68">
            <v>0</v>
          </cell>
          <cell r="N68">
            <v>1398031.8488261611</v>
          </cell>
          <cell r="O68">
            <v>28642359.492939852</v>
          </cell>
          <cell r="P68">
            <v>-717225449.7862972</v>
          </cell>
          <cell r="AC68">
            <v>742.68000607902832</v>
          </cell>
          <cell r="AD68">
            <v>5924387.8844110519</v>
          </cell>
          <cell r="AE68">
            <v>7524653.5773266815</v>
          </cell>
          <cell r="AF68">
            <v>0</v>
          </cell>
          <cell r="AG68">
            <v>0</v>
          </cell>
          <cell r="AH68">
            <v>0</v>
          </cell>
          <cell r="AI68">
            <v>13449041.461737733</v>
          </cell>
          <cell r="AJ68">
            <v>595.48248328042575</v>
          </cell>
          <cell r="AK68">
            <v>5.8470701000601419</v>
          </cell>
          <cell r="AL68">
            <v>26733555.754325535</v>
          </cell>
          <cell r="AM68">
            <v>510771.88978815323</v>
          </cell>
          <cell r="AN68">
            <v>0</v>
          </cell>
          <cell r="AO68">
            <v>1398031.8488261611</v>
          </cell>
          <cell r="AP68">
            <v>28642359.492939852</v>
          </cell>
          <cell r="AQ68">
            <v>-78088826.519116163</v>
          </cell>
        </row>
        <row r="69">
          <cell r="B69">
            <v>742.70251148999319</v>
          </cell>
          <cell r="C69">
            <v>6007397.1965897121</v>
          </cell>
          <cell r="D69">
            <v>7630823.4922606144</v>
          </cell>
          <cell r="E69">
            <v>0</v>
          </cell>
          <cell r="F69">
            <v>0</v>
          </cell>
          <cell r="G69">
            <v>0</v>
          </cell>
          <cell r="H69">
            <v>13638220.688850326</v>
          </cell>
          <cell r="I69">
            <v>583.63750922205861</v>
          </cell>
          <cell r="J69">
            <v>5.6911557136864159</v>
          </cell>
          <cell r="K69">
            <v>25945407.959112205</v>
          </cell>
          <cell r="L69">
            <v>515592.16041032027</v>
          </cell>
          <cell r="M69">
            <v>0</v>
          </cell>
          <cell r="N69">
            <v>1396091.7086884594</v>
          </cell>
          <cell r="O69">
            <v>27857091.828210983</v>
          </cell>
          <cell r="P69">
            <v>-731444320.92565787</v>
          </cell>
          <cell r="AC69">
            <v>742.70251148999319</v>
          </cell>
          <cell r="AD69">
            <v>6007397.1965897121</v>
          </cell>
          <cell r="AE69">
            <v>7630084.945093831</v>
          </cell>
          <cell r="AF69">
            <v>0</v>
          </cell>
          <cell r="AG69">
            <v>0</v>
          </cell>
          <cell r="AH69">
            <v>0</v>
          </cell>
          <cell r="AI69">
            <v>13637482.141683543</v>
          </cell>
          <cell r="AJ69">
            <v>583.63750922205861</v>
          </cell>
          <cell r="AK69">
            <v>5.6911557136864159</v>
          </cell>
          <cell r="AL69">
            <v>25945407.959112205</v>
          </cell>
          <cell r="AM69">
            <v>515592.16041032027</v>
          </cell>
          <cell r="AN69">
            <v>0</v>
          </cell>
          <cell r="AO69">
            <v>1396091.7086884594</v>
          </cell>
          <cell r="AP69">
            <v>27857091.828210983</v>
          </cell>
          <cell r="AQ69">
            <v>-92308436.205643609</v>
          </cell>
        </row>
        <row r="70">
          <cell r="B70">
            <v>742.71850577218038</v>
          </cell>
          <cell r="C70">
            <v>6081539.8382541649</v>
          </cell>
          <cell r="D70">
            <v>7725002.2843858553</v>
          </cell>
          <cell r="E70">
            <v>0</v>
          </cell>
          <cell r="F70">
            <v>0</v>
          </cell>
          <cell r="G70">
            <v>0</v>
          </cell>
          <cell r="H70">
            <v>13806542.122640021</v>
          </cell>
          <cell r="I70">
            <v>575.623781986621</v>
          </cell>
          <cell r="J70">
            <v>5.6802761094195287</v>
          </cell>
          <cell r="K70">
            <v>25654099.538803864</v>
          </cell>
          <cell r="L70">
            <v>517709.90361509443</v>
          </cell>
          <cell r="M70">
            <v>0</v>
          </cell>
          <cell r="N70">
            <v>1392351.7835096621</v>
          </cell>
          <cell r="O70">
            <v>27564161.22592862</v>
          </cell>
          <cell r="P70">
            <v>-745201940.02894652</v>
          </cell>
          <cell r="AC70">
            <v>742.71850577218038</v>
          </cell>
          <cell r="AD70">
            <v>6081539.8382541649</v>
          </cell>
          <cell r="AE70">
            <v>7724254.6221504072</v>
          </cell>
          <cell r="AF70">
            <v>0</v>
          </cell>
          <cell r="AG70">
            <v>0</v>
          </cell>
          <cell r="AH70">
            <v>0</v>
          </cell>
          <cell r="AI70">
            <v>13805794.460404571</v>
          </cell>
          <cell r="AJ70">
            <v>575.623781986621</v>
          </cell>
          <cell r="AK70">
            <v>5.6802761094195287</v>
          </cell>
          <cell r="AL70">
            <v>25654099.538803864</v>
          </cell>
          <cell r="AM70">
            <v>517709.90361509443</v>
          </cell>
          <cell r="AN70">
            <v>0</v>
          </cell>
          <cell r="AO70">
            <v>1392351.7835096621</v>
          </cell>
          <cell r="AP70">
            <v>27564161.22592862</v>
          </cell>
          <cell r="AQ70">
            <v>-106066802.97116765</v>
          </cell>
        </row>
        <row r="71">
          <cell r="B71">
            <v>742.7454931708528</v>
          </cell>
          <cell r="C71">
            <v>6162697.3175276164</v>
          </cell>
          <cell r="D71">
            <v>7828091.5889792098</v>
          </cell>
          <cell r="E71">
            <v>0</v>
          </cell>
          <cell r="F71">
            <v>0</v>
          </cell>
          <cell r="G71">
            <v>0</v>
          </cell>
          <cell r="H71">
            <v>13990788.906506825</v>
          </cell>
          <cell r="I71">
            <v>567.61868774650895</v>
          </cell>
          <cell r="J71">
            <v>5.6350001189735748</v>
          </cell>
          <cell r="K71">
            <v>25059951.950996511</v>
          </cell>
          <cell r="L71">
            <v>530996.01842502435</v>
          </cell>
          <cell r="M71">
            <v>0</v>
          </cell>
          <cell r="N71">
            <v>1397220.6483676557</v>
          </cell>
          <cell r="O71">
            <v>26988168.61778919</v>
          </cell>
          <cell r="P71">
            <v>-758199319.74022889</v>
          </cell>
          <cell r="AC71">
            <v>742.7454931708528</v>
          </cell>
          <cell r="AD71">
            <v>6162697.3175276164</v>
          </cell>
          <cell r="AE71">
            <v>7827333.9492735825</v>
          </cell>
          <cell r="AF71">
            <v>0</v>
          </cell>
          <cell r="AG71">
            <v>0</v>
          </cell>
          <cell r="AH71">
            <v>0</v>
          </cell>
          <cell r="AI71">
            <v>13990031.266801199</v>
          </cell>
          <cell r="AJ71">
            <v>567.61868774650895</v>
          </cell>
          <cell r="AK71">
            <v>5.6350001189735748</v>
          </cell>
          <cell r="AL71">
            <v>25059951.950996511</v>
          </cell>
          <cell r="AM71">
            <v>530996.01842502435</v>
          </cell>
          <cell r="AN71">
            <v>0</v>
          </cell>
          <cell r="AO71">
            <v>1397220.6483676557</v>
          </cell>
          <cell r="AP71">
            <v>26988168.61778919</v>
          </cell>
          <cell r="AQ71">
            <v>-119064940.32215565</v>
          </cell>
        </row>
        <row r="72">
          <cell r="B72">
            <v>742.78574457096806</v>
          </cell>
          <cell r="C72">
            <v>6183404.7975634933</v>
          </cell>
          <cell r="D72">
            <v>7854395.0145647516</v>
          </cell>
          <cell r="E72">
            <v>0</v>
          </cell>
          <cell r="F72">
            <v>0</v>
          </cell>
          <cell r="G72">
            <v>0</v>
          </cell>
          <cell r="H72">
            <v>14037799.812128246</v>
          </cell>
          <cell r="I72">
            <v>564.56252515858364</v>
          </cell>
          <cell r="J72">
            <v>5.6590677433521979</v>
          </cell>
          <cell r="K72">
            <v>25234573.133720085</v>
          </cell>
          <cell r="L72">
            <v>534418.39580897882</v>
          </cell>
          <cell r="M72">
            <v>0</v>
          </cell>
          <cell r="N72">
            <v>1397263.9762745826</v>
          </cell>
          <cell r="O72">
            <v>27166255.505803648</v>
          </cell>
          <cell r="P72">
            <v>-771327775.43390429</v>
          </cell>
          <cell r="AC72">
            <v>742.78574457096806</v>
          </cell>
          <cell r="AD72">
            <v>6183404.7975634933</v>
          </cell>
          <cell r="AE72">
            <v>7853634.8290892662</v>
          </cell>
          <cell r="AF72">
            <v>0</v>
          </cell>
          <cell r="AG72">
            <v>0</v>
          </cell>
          <cell r="AH72">
            <v>0</v>
          </cell>
          <cell r="AI72">
            <v>14037039.626652759</v>
          </cell>
          <cell r="AJ72">
            <v>564.56252515858364</v>
          </cell>
          <cell r="AK72">
            <v>5.6590677433521979</v>
          </cell>
          <cell r="AL72">
            <v>25234573.133720085</v>
          </cell>
          <cell r="AM72">
            <v>534418.39580897882</v>
          </cell>
          <cell r="AN72">
            <v>0</v>
          </cell>
          <cell r="AO72">
            <v>1397263.9762745826</v>
          </cell>
          <cell r="AP72">
            <v>27166255.505803648</v>
          </cell>
          <cell r="AQ72">
            <v>-132194156.20130654</v>
          </cell>
        </row>
        <row r="73">
          <cell r="B73">
            <v>742.80618468468629</v>
          </cell>
          <cell r="C73">
            <v>6247392.3363962453</v>
          </cell>
          <cell r="D73">
            <v>7935674.4103759844</v>
          </cell>
          <cell r="E73">
            <v>0</v>
          </cell>
          <cell r="F73">
            <v>0</v>
          </cell>
          <cell r="G73">
            <v>0</v>
          </cell>
          <cell r="H73">
            <v>14183066.74677223</v>
          </cell>
          <cell r="I73">
            <v>557.5368243405477</v>
          </cell>
          <cell r="J73">
            <v>5.6736947276565139</v>
          </cell>
          <cell r="K73">
            <v>24944608.805727199</v>
          </cell>
          <cell r="L73">
            <v>548561.32543142093</v>
          </cell>
          <cell r="M73">
            <v>0</v>
          </cell>
          <cell r="N73">
            <v>1403800.0601255661</v>
          </cell>
          <cell r="O73">
            <v>26896970.191284187</v>
          </cell>
          <cell r="P73">
            <v>-784041678.8784163</v>
          </cell>
          <cell r="AC73">
            <v>742.80618468468629</v>
          </cell>
          <cell r="AD73">
            <v>6247392.3363962453</v>
          </cell>
          <cell r="AE73">
            <v>7934906.3582963813</v>
          </cell>
          <cell r="AF73">
            <v>0</v>
          </cell>
          <cell r="AG73">
            <v>0</v>
          </cell>
          <cell r="AH73">
            <v>0</v>
          </cell>
          <cell r="AI73">
            <v>14182298.694692627</v>
          </cell>
          <cell r="AJ73">
            <v>557.5368243405477</v>
          </cell>
          <cell r="AK73">
            <v>5.6736947276565139</v>
          </cell>
          <cell r="AL73">
            <v>24944608.805727199</v>
          </cell>
          <cell r="AM73">
            <v>548561.32543142093</v>
          </cell>
          <cell r="AN73">
            <v>0</v>
          </cell>
          <cell r="AO73">
            <v>1403800.0601255661</v>
          </cell>
          <cell r="AP73">
            <v>26896970.191284187</v>
          </cell>
          <cell r="AQ73">
            <v>-144908827.69789809</v>
          </cell>
        </row>
        <row r="74">
          <cell r="B74">
            <v>742.8249069902879</v>
          </cell>
          <cell r="C74">
            <v>6323532.0545325018</v>
          </cell>
          <cell r="D74">
            <v>8032389.9646892687</v>
          </cell>
          <cell r="E74">
            <v>0</v>
          </cell>
          <cell r="F74">
            <v>0</v>
          </cell>
          <cell r="G74">
            <v>0</v>
          </cell>
          <cell r="H74">
            <v>14355922.019221772</v>
          </cell>
          <cell r="I74">
            <v>552.46308258006422</v>
          </cell>
          <cell r="J74">
            <v>5.7532082751073306</v>
          </cell>
          <cell r="K74">
            <v>24629062.181887839</v>
          </cell>
          <cell r="L74">
            <v>298998.86311368371</v>
          </cell>
          <cell r="M74">
            <v>0</v>
          </cell>
          <cell r="N74">
            <v>1407477.2440594146</v>
          </cell>
          <cell r="O74">
            <v>26335538.289060935</v>
          </cell>
          <cell r="P74">
            <v>-796021295.14825547</v>
          </cell>
          <cell r="AC74">
            <v>742.8249069902879</v>
          </cell>
          <cell r="AD74">
            <v>6323532.0545325018</v>
          </cell>
          <cell r="AE74">
            <v>8031612.5520211663</v>
          </cell>
          <cell r="AF74">
            <v>0</v>
          </cell>
          <cell r="AG74">
            <v>0</v>
          </cell>
          <cell r="AH74">
            <v>0</v>
          </cell>
          <cell r="AI74">
            <v>14355144.606553668</v>
          </cell>
          <cell r="AJ74">
            <v>552.46308258006422</v>
          </cell>
          <cell r="AK74">
            <v>5.7532082751073306</v>
          </cell>
          <cell r="AL74">
            <v>24629062.181887839</v>
          </cell>
          <cell r="AM74">
            <v>298998.86311368371</v>
          </cell>
          <cell r="AN74">
            <v>0</v>
          </cell>
          <cell r="AO74">
            <v>1407477.2440594146</v>
          </cell>
          <cell r="AP74">
            <v>26335538.289060935</v>
          </cell>
          <cell r="AQ74">
            <v>-156889221.38040537</v>
          </cell>
        </row>
        <row r="75">
          <cell r="B75">
            <v>742.820728360624</v>
          </cell>
          <cell r="C75">
            <v>6394264.8120715339</v>
          </cell>
          <cell r="D75">
            <v>8122237.3928246386</v>
          </cell>
          <cell r="E75">
            <v>0</v>
          </cell>
          <cell r="F75">
            <v>0</v>
          </cell>
          <cell r="G75">
            <v>0</v>
          </cell>
          <cell r="H75">
            <v>14516502.204896173</v>
          </cell>
          <cell r="I75">
            <v>545.2839423307172</v>
          </cell>
          <cell r="J75">
            <v>5.9047680452669775</v>
          </cell>
          <cell r="K75">
            <v>24582019.108335093</v>
          </cell>
          <cell r="L75">
            <v>308699.75792205089</v>
          </cell>
          <cell r="M75">
            <v>0</v>
          </cell>
          <cell r="N75">
            <v>1407114.6770110221</v>
          </cell>
          <cell r="O75">
            <v>26297833.543268163</v>
          </cell>
          <cell r="P75">
            <v>-807802626.48662746</v>
          </cell>
          <cell r="AC75">
            <v>742.820728360624</v>
          </cell>
          <cell r="AD75">
            <v>6394264.8120715339</v>
          </cell>
          <cell r="AE75">
            <v>8121451.2842977531</v>
          </cell>
          <cell r="AF75">
            <v>0</v>
          </cell>
          <cell r="AG75">
            <v>0</v>
          </cell>
          <cell r="AH75">
            <v>0</v>
          </cell>
          <cell r="AI75">
            <v>14515716.096369287</v>
          </cell>
          <cell r="AJ75">
            <v>545.2839423307172</v>
          </cell>
          <cell r="AK75">
            <v>5.9047680452669775</v>
          </cell>
          <cell r="AL75">
            <v>24582019.108335093</v>
          </cell>
          <cell r="AM75">
            <v>308699.75792205089</v>
          </cell>
          <cell r="AN75">
            <v>0</v>
          </cell>
          <cell r="AO75">
            <v>1407114.6770110221</v>
          </cell>
          <cell r="AP75">
            <v>26297833.543268163</v>
          </cell>
          <cell r="AQ75">
            <v>-168671338.82730424</v>
          </cell>
        </row>
        <row r="76">
          <cell r="B76">
            <v>742.83332550833757</v>
          </cell>
          <cell r="C76">
            <v>6453917.1707005259</v>
          </cell>
          <cell r="D76">
            <v>8198010.0785150873</v>
          </cell>
          <cell r="E76">
            <v>0</v>
          </cell>
          <cell r="F76">
            <v>0</v>
          </cell>
          <cell r="G76">
            <v>0</v>
          </cell>
          <cell r="H76">
            <v>14651927.249215614</v>
          </cell>
          <cell r="I76">
            <v>527.48297096214503</v>
          </cell>
          <cell r="J76">
            <v>5.68265228538794</v>
          </cell>
          <cell r="K76">
            <v>23957790.993571863</v>
          </cell>
          <cell r="L76">
            <v>302746.83718809357</v>
          </cell>
          <cell r="M76">
            <v>0</v>
          </cell>
          <cell r="N76">
            <v>1416530.5859561104</v>
          </cell>
          <cell r="O76">
            <v>25677068.416716069</v>
          </cell>
          <cell r="P76">
            <v>-818827767.65412796</v>
          </cell>
          <cell r="AC76">
            <v>742.83332550833757</v>
          </cell>
          <cell r="AD76">
            <v>6453917.1707005259</v>
          </cell>
          <cell r="AE76">
            <v>8197216.6363495206</v>
          </cell>
          <cell r="AF76">
            <v>0</v>
          </cell>
          <cell r="AG76">
            <v>0</v>
          </cell>
          <cell r="AH76">
            <v>0</v>
          </cell>
          <cell r="AI76">
            <v>14651133.807050046</v>
          </cell>
          <cell r="AJ76">
            <v>527.48297096214503</v>
          </cell>
          <cell r="AK76">
            <v>5.68265228538794</v>
          </cell>
          <cell r="AL76">
            <v>23957790.993571863</v>
          </cell>
          <cell r="AM76">
            <v>302746.83718809357</v>
          </cell>
          <cell r="AN76">
            <v>0</v>
          </cell>
          <cell r="AO76">
            <v>1416530.5859561104</v>
          </cell>
          <cell r="AP76">
            <v>25677068.416716069</v>
          </cell>
          <cell r="AQ76">
            <v>-179697273.43697026</v>
          </cell>
        </row>
        <row r="77">
          <cell r="B77">
            <v>742.85125924594013</v>
          </cell>
          <cell r="C77">
            <v>6505413.8937700959</v>
          </cell>
          <cell r="D77">
            <v>8263423.1669649053</v>
          </cell>
          <cell r="E77">
            <v>0</v>
          </cell>
          <cell r="F77">
            <v>0</v>
          </cell>
          <cell r="G77">
            <v>0</v>
          </cell>
          <cell r="H77">
            <v>14768837.060735002</v>
          </cell>
          <cell r="I77">
            <v>523.30031641191204</v>
          </cell>
          <cell r="J77">
            <v>5.8330402873125804</v>
          </cell>
          <cell r="K77">
            <v>24056408.558919329</v>
          </cell>
          <cell r="L77">
            <v>314027.50177806994</v>
          </cell>
          <cell r="M77">
            <v>0</v>
          </cell>
          <cell r="N77">
            <v>1412497.7064284934</v>
          </cell>
          <cell r="O77">
            <v>25782933.767125893</v>
          </cell>
          <cell r="P77">
            <v>-829841864.36051881</v>
          </cell>
          <cell r="AC77">
            <v>742.85125924594013</v>
          </cell>
          <cell r="AD77">
            <v>6505413.8937700959</v>
          </cell>
          <cell r="AE77">
            <v>8262623.3938114438</v>
          </cell>
          <cell r="AF77">
            <v>0</v>
          </cell>
          <cell r="AG77">
            <v>0</v>
          </cell>
          <cell r="AH77">
            <v>0</v>
          </cell>
          <cell r="AI77">
            <v>14768037.287581541</v>
          </cell>
          <cell r="AJ77">
            <v>523.30031641191204</v>
          </cell>
          <cell r="AK77">
            <v>5.8330402873125804</v>
          </cell>
          <cell r="AL77">
            <v>24056408.558919329</v>
          </cell>
          <cell r="AM77">
            <v>314027.50177806994</v>
          </cell>
          <cell r="AN77">
            <v>0</v>
          </cell>
          <cell r="AO77">
            <v>1412497.7064284934</v>
          </cell>
          <cell r="AP77">
            <v>25782933.767125893</v>
          </cell>
          <cell r="AQ77">
            <v>-190712169.91651464</v>
          </cell>
        </row>
        <row r="78">
          <cell r="B78">
            <v>742.88452507282955</v>
          </cell>
          <cell r="C78">
            <v>6566362.3844480133</v>
          </cell>
          <cell r="D78">
            <v>8340842.2486841734</v>
          </cell>
          <cell r="E78">
            <v>0</v>
          </cell>
          <cell r="F78">
            <v>0</v>
          </cell>
          <cell r="G78">
            <v>0</v>
          </cell>
          <cell r="H78">
            <v>14907204.633132186</v>
          </cell>
          <cell r="I78">
            <v>521.2131065058428</v>
          </cell>
          <cell r="J78">
            <v>5.9101001164501374</v>
          </cell>
          <cell r="K78">
            <v>24238826.885263354</v>
          </cell>
          <cell r="L78">
            <v>321980.31101082946</v>
          </cell>
          <cell r="M78">
            <v>0</v>
          </cell>
          <cell r="N78">
            <v>1422094.6254912606</v>
          </cell>
          <cell r="O78">
            <v>25982901.821765445</v>
          </cell>
          <cell r="P78">
            <v>-840917561.54915202</v>
          </cell>
          <cell r="AC78">
            <v>742.88452507282955</v>
          </cell>
          <cell r="AD78">
            <v>6566362.3844480133</v>
          </cell>
          <cell r="AE78">
            <v>8340034.9825460427</v>
          </cell>
          <cell r="AF78">
            <v>0</v>
          </cell>
          <cell r="AG78">
            <v>0</v>
          </cell>
          <cell r="AH78">
            <v>0</v>
          </cell>
          <cell r="AI78">
            <v>14906397.366994057</v>
          </cell>
          <cell r="AJ78">
            <v>521.2131065058428</v>
          </cell>
          <cell r="AK78">
            <v>5.9101001164501374</v>
          </cell>
          <cell r="AL78">
            <v>24238826.885263354</v>
          </cell>
          <cell r="AM78">
            <v>321980.31101082946</v>
          </cell>
          <cell r="AN78">
            <v>0</v>
          </cell>
          <cell r="AO78">
            <v>1422094.6254912606</v>
          </cell>
          <cell r="AP78">
            <v>25982901.821765445</v>
          </cell>
          <cell r="AQ78">
            <v>-201788674.37128603</v>
          </cell>
        </row>
        <row r="79">
          <cell r="B79">
            <v>742.89605333384748</v>
          </cell>
          <cell r="C79">
            <v>6641430.1402527085</v>
          </cell>
          <cell r="D79">
            <v>8436196.1558356658</v>
          </cell>
          <cell r="E79">
            <v>0</v>
          </cell>
          <cell r="F79">
            <v>0</v>
          </cell>
          <cell r="G79">
            <v>0</v>
          </cell>
          <cell r="H79">
            <v>15077626.296088375</v>
          </cell>
          <cell r="I79">
            <v>504.35099927044581</v>
          </cell>
          <cell r="J79">
            <v>5.758093346578014</v>
          </cell>
          <cell r="K79">
            <v>23878928.593569137</v>
          </cell>
          <cell r="L79">
            <v>271543.41731723986</v>
          </cell>
          <cell r="M79">
            <v>0</v>
          </cell>
          <cell r="N79">
            <v>1434659.0152542214</v>
          </cell>
          <cell r="O79">
            <v>25585131.0261406</v>
          </cell>
          <cell r="P79">
            <v>-851425066.27920425</v>
          </cell>
          <cell r="AC79">
            <v>742.89605333384748</v>
          </cell>
          <cell r="AD79">
            <v>6641430.1402527085</v>
          </cell>
          <cell r="AE79">
            <v>8435379.6608956829</v>
          </cell>
          <cell r="AF79">
            <v>0</v>
          </cell>
          <cell r="AG79">
            <v>0</v>
          </cell>
          <cell r="AH79">
            <v>0</v>
          </cell>
          <cell r="AI79">
            <v>15076809.801148392</v>
          </cell>
          <cell r="AJ79">
            <v>504.35099927044581</v>
          </cell>
          <cell r="AK79">
            <v>5.758093346578014</v>
          </cell>
          <cell r="AL79">
            <v>23878928.593569137</v>
          </cell>
          <cell r="AM79">
            <v>271543.41731723986</v>
          </cell>
          <cell r="AN79">
            <v>0</v>
          </cell>
          <cell r="AO79">
            <v>1434659.0152542214</v>
          </cell>
          <cell r="AP79">
            <v>25585131.0261406</v>
          </cell>
          <cell r="AQ79">
            <v>-212296995.59627825</v>
          </cell>
        </row>
        <row r="80">
          <cell r="B80">
            <v>742.9052371066914</v>
          </cell>
          <cell r="C80">
            <v>6722338.6626811195</v>
          </cell>
          <cell r="D80">
            <v>8538969.2260134295</v>
          </cell>
          <cell r="E80">
            <v>0</v>
          </cell>
          <cell r="F80">
            <v>0</v>
          </cell>
          <cell r="G80">
            <v>0</v>
          </cell>
          <cell r="H80">
            <v>15261307.888694549</v>
          </cell>
          <cell r="I80">
            <v>497.21626526337366</v>
          </cell>
          <cell r="J80">
            <v>5.8883809768843562</v>
          </cell>
          <cell r="K80">
            <v>23827354.382539917</v>
          </cell>
          <cell r="L80">
            <v>280964.92777816532</v>
          </cell>
          <cell r="M80">
            <v>0</v>
          </cell>
          <cell r="N80">
            <v>1437237.9086448411</v>
          </cell>
          <cell r="O80">
            <v>25545557.218962923</v>
          </cell>
          <cell r="P80">
            <v>-861709315.60947263</v>
          </cell>
          <cell r="AC80">
            <v>742.9052371066914</v>
          </cell>
          <cell r="AD80">
            <v>6722338.6626811195</v>
          </cell>
          <cell r="AE80">
            <v>8538142.7842099294</v>
          </cell>
          <cell r="AF80">
            <v>0</v>
          </cell>
          <cell r="AG80">
            <v>0</v>
          </cell>
          <cell r="AH80">
            <v>0</v>
          </cell>
          <cell r="AI80">
            <v>15260481.446891049</v>
          </cell>
          <cell r="AJ80">
            <v>497.21626526337366</v>
          </cell>
          <cell r="AK80">
            <v>5.8883809768843562</v>
          </cell>
          <cell r="AL80">
            <v>23827354.382539917</v>
          </cell>
          <cell r="AM80">
            <v>280964.92777816532</v>
          </cell>
          <cell r="AN80">
            <v>0</v>
          </cell>
          <cell r="AO80">
            <v>1437237.9086448411</v>
          </cell>
          <cell r="AP80">
            <v>25545557.218962923</v>
          </cell>
          <cell r="AQ80">
            <v>-222582071.36835015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5">
          <cell r="B5">
            <v>2021</v>
          </cell>
        </row>
      </sheetData>
      <sheetData sheetId="31"/>
      <sheetData sheetId="32">
        <row r="6">
          <cell r="A6">
            <v>2021</v>
          </cell>
        </row>
      </sheetData>
      <sheetData sheetId="33">
        <row r="6">
          <cell r="A6">
            <v>2021</v>
          </cell>
        </row>
      </sheetData>
      <sheetData sheetId="34">
        <row r="4">
          <cell r="F4">
            <v>2036</v>
          </cell>
        </row>
      </sheetData>
      <sheetData sheetId="35"/>
      <sheetData sheetId="36"/>
      <sheetData sheetId="37">
        <row r="12">
          <cell r="Q12">
            <v>61041274.480000004</v>
          </cell>
        </row>
      </sheetData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37"/>
  <sheetViews>
    <sheetView showGridLines="0" tabSelected="1" view="pageLayout" zoomScaleNormal="100" workbookViewId="0">
      <selection activeCell="D30" sqref="D30"/>
    </sheetView>
  </sheetViews>
  <sheetFormatPr defaultRowHeight="15" x14ac:dyDescent="0.25"/>
  <cols>
    <col min="1" max="2" width="4.28515625" customWidth="1"/>
    <col min="3" max="3" width="41" customWidth="1"/>
    <col min="4" max="5" width="19.140625" customWidth="1"/>
  </cols>
  <sheetData>
    <row r="1" spans="1:5" s="2" customFormat="1" ht="21" x14ac:dyDescent="0.35">
      <c r="A1" s="1" t="s">
        <v>0</v>
      </c>
    </row>
    <row r="2" spans="1:5" s="2" customFormat="1" ht="7.5" customHeight="1" x14ac:dyDescent="0.35">
      <c r="A2" s="1"/>
    </row>
    <row r="3" spans="1:5" ht="21" x14ac:dyDescent="0.35">
      <c r="A3" s="1" t="s">
        <v>1</v>
      </c>
    </row>
    <row r="5" spans="1:5" ht="15.75" x14ac:dyDescent="0.25">
      <c r="A5" s="2" t="s">
        <v>2</v>
      </c>
    </row>
    <row r="6" spans="1:5" ht="15.75" x14ac:dyDescent="0.25">
      <c r="A6" s="2"/>
    </row>
    <row r="7" spans="1:5" ht="15.75" x14ac:dyDescent="0.25">
      <c r="A7" s="2" t="str">
        <f>CONCATENATE("Data Focal desta Reavaliação Atuarial: ",TEXT('[2]1-PREMISSA'!$I$13,"dd/mm/aaaa"),".")</f>
        <v>Data Focal desta Reavaliação Atuarial: 31/12/2020.</v>
      </c>
    </row>
    <row r="8" spans="1:5" ht="24" customHeight="1" x14ac:dyDescent="0.25">
      <c r="A8" s="2"/>
    </row>
    <row r="9" spans="1:5" ht="15.75" x14ac:dyDescent="0.25">
      <c r="A9" s="3"/>
      <c r="D9" s="4" t="s">
        <v>3</v>
      </c>
      <c r="E9" s="4" t="s">
        <v>3</v>
      </c>
    </row>
    <row r="10" spans="1:5" ht="18.75" x14ac:dyDescent="0.3">
      <c r="A10" s="188" t="s">
        <v>4</v>
      </c>
      <c r="B10" s="188"/>
      <c r="C10" s="188"/>
      <c r="D10" s="5" t="s">
        <v>5</v>
      </c>
      <c r="E10" s="5" t="s">
        <v>6</v>
      </c>
    </row>
    <row r="11" spans="1:5" ht="12.75" customHeight="1" x14ac:dyDescent="0.25">
      <c r="A11" s="189" t="s">
        <v>7</v>
      </c>
      <c r="B11" s="190"/>
      <c r="C11" s="191"/>
      <c r="D11" s="195" t="s">
        <v>8</v>
      </c>
      <c r="E11" s="196" t="s">
        <v>8</v>
      </c>
    </row>
    <row r="12" spans="1:5" ht="12.75" customHeight="1" x14ac:dyDescent="0.25">
      <c r="A12" s="192"/>
      <c r="B12" s="193"/>
      <c r="C12" s="194"/>
      <c r="D12" s="195"/>
      <c r="E12" s="196"/>
    </row>
    <row r="13" spans="1:5" ht="22.5" customHeight="1" x14ac:dyDescent="0.25">
      <c r="A13" s="6" t="s">
        <v>9</v>
      </c>
      <c r="B13" s="7"/>
      <c r="C13" s="8"/>
      <c r="D13" s="9">
        <f>'[2]15-EFA'!N7</f>
        <v>61078041.780000001</v>
      </c>
      <c r="E13" s="9">
        <f>'[2]15-EFA'!R7</f>
        <v>61078041.780000001</v>
      </c>
    </row>
    <row r="14" spans="1:5" ht="21" customHeight="1" x14ac:dyDescent="0.25">
      <c r="B14" s="10" t="s">
        <v>10</v>
      </c>
      <c r="C14" s="8"/>
      <c r="D14" s="11">
        <f>'[2]15-EFA'!N8</f>
        <v>61038035.200000003</v>
      </c>
      <c r="E14" s="11">
        <f>'[2]15-EFA'!R8</f>
        <v>61038035.200000003</v>
      </c>
    </row>
    <row r="15" spans="1:5" ht="21" customHeight="1" x14ac:dyDescent="0.25">
      <c r="B15" s="10" t="s">
        <v>11</v>
      </c>
      <c r="C15" s="8"/>
      <c r="D15" s="11">
        <f>'[2]15-EFA'!N9</f>
        <v>3239.28</v>
      </c>
      <c r="E15" s="11">
        <f>'[2]15-EFA'!R9</f>
        <v>3239.28</v>
      </c>
    </row>
    <row r="16" spans="1:5" ht="21" customHeight="1" x14ac:dyDescent="0.25">
      <c r="B16" s="10" t="s">
        <v>12</v>
      </c>
      <c r="C16" s="8"/>
      <c r="D16" s="11">
        <f>'[2]15-EFA'!N10</f>
        <v>36767.300000000003</v>
      </c>
      <c r="E16" s="11">
        <f>'[2]15-EFA'!R10</f>
        <v>36767.300000000003</v>
      </c>
    </row>
    <row r="17" spans="1:5" ht="18" customHeight="1" x14ac:dyDescent="0.25"/>
    <row r="18" spans="1:5" ht="12.75" customHeight="1" x14ac:dyDescent="0.25">
      <c r="A18" s="197" t="s">
        <v>13</v>
      </c>
      <c r="B18" s="198"/>
      <c r="C18" s="199"/>
      <c r="D18" s="195" t="s">
        <v>8</v>
      </c>
      <c r="E18" s="196" t="s">
        <v>8</v>
      </c>
    </row>
    <row r="19" spans="1:5" ht="12.75" customHeight="1" x14ac:dyDescent="0.25">
      <c r="A19" s="200"/>
      <c r="B19" s="201"/>
      <c r="C19" s="202"/>
      <c r="D19" s="195"/>
      <c r="E19" s="196"/>
    </row>
    <row r="20" spans="1:5" ht="22.5" customHeight="1" x14ac:dyDescent="0.25">
      <c r="A20" s="6" t="s">
        <v>14</v>
      </c>
      <c r="B20" s="7"/>
      <c r="C20" s="8"/>
      <c r="D20" s="12">
        <f>'[2]15-EFA'!N15</f>
        <v>-104876655.99000001</v>
      </c>
      <c r="E20" s="12">
        <f>'[2]15-EFA'!R15</f>
        <v>-104876655.99000001</v>
      </c>
    </row>
    <row r="21" spans="1:5" ht="21" customHeight="1" x14ac:dyDescent="0.25">
      <c r="B21" s="13" t="s">
        <v>15</v>
      </c>
      <c r="C21" s="8"/>
      <c r="D21" s="14">
        <f>'[2]15-EFA'!N16</f>
        <v>-52817009.619999997</v>
      </c>
      <c r="E21" s="14">
        <f>'[2]15-EFA'!R16</f>
        <v>-52817009.619999997</v>
      </c>
    </row>
    <row r="22" spans="1:5" ht="18.75" customHeight="1" x14ac:dyDescent="0.25">
      <c r="C22" s="13" t="s">
        <v>16</v>
      </c>
      <c r="D22" s="15">
        <f>'[2]15-EFA'!N17</f>
        <v>-52817009.619999997</v>
      </c>
      <c r="E22" s="15">
        <f>'[2]15-EFA'!R17</f>
        <v>-52817009.619999997</v>
      </c>
    </row>
    <row r="23" spans="1:5" ht="18.75" customHeight="1" x14ac:dyDescent="0.25">
      <c r="C23" s="13" t="s">
        <v>17</v>
      </c>
      <c r="D23" s="16">
        <f>'[2]15-EFA'!N18</f>
        <v>0</v>
      </c>
      <c r="E23" s="16">
        <f>'[2]15-EFA'!R18</f>
        <v>0</v>
      </c>
    </row>
    <row r="24" spans="1:5" ht="21" customHeight="1" x14ac:dyDescent="0.25">
      <c r="B24" s="13" t="s">
        <v>18</v>
      </c>
      <c r="C24" s="17"/>
      <c r="D24" s="14">
        <f>'[2]15-EFA'!N19</f>
        <v>-52059646.37000002</v>
      </c>
      <c r="E24" s="14">
        <f>'[2]15-EFA'!R19</f>
        <v>-52059646.37000002</v>
      </c>
    </row>
    <row r="25" spans="1:5" ht="18.75" customHeight="1" x14ac:dyDescent="0.25">
      <c r="C25" s="13" t="s">
        <v>16</v>
      </c>
      <c r="D25" s="15">
        <f>'[2]15-EFA'!N20</f>
        <v>-161587133.87</v>
      </c>
      <c r="E25" s="15">
        <f>'[2]15-EFA'!R20</f>
        <v>-161587133.87</v>
      </c>
    </row>
    <row r="26" spans="1:5" ht="18.75" customHeight="1" x14ac:dyDescent="0.25">
      <c r="C26" s="13" t="s">
        <v>17</v>
      </c>
      <c r="D26" s="16">
        <f>'[2]15-EFA'!N21</f>
        <v>109527487.49999999</v>
      </c>
      <c r="E26" s="16">
        <f>'[2]15-EFA'!R21</f>
        <v>109527487.49999999</v>
      </c>
    </row>
    <row r="27" spans="1:5" ht="18" customHeight="1" x14ac:dyDescent="0.25"/>
    <row r="28" spans="1:5" ht="12.75" customHeight="1" x14ac:dyDescent="0.25">
      <c r="A28" s="189" t="s">
        <v>19</v>
      </c>
      <c r="B28" s="190"/>
      <c r="C28" s="191"/>
      <c r="D28" s="195" t="s">
        <v>8</v>
      </c>
      <c r="E28" s="196" t="s">
        <v>8</v>
      </c>
    </row>
    <row r="29" spans="1:5" ht="12.75" customHeight="1" x14ac:dyDescent="0.25">
      <c r="A29" s="192"/>
      <c r="B29" s="193"/>
      <c r="C29" s="194"/>
      <c r="D29" s="195"/>
      <c r="E29" s="196"/>
    </row>
    <row r="30" spans="1:5" ht="22.5" customHeight="1" x14ac:dyDescent="0.25">
      <c r="A30" s="6" t="s">
        <v>20</v>
      </c>
      <c r="B30" s="7"/>
      <c r="C30" s="17"/>
      <c r="D30" s="9">
        <f>'[2]15-EFA'!N26</f>
        <v>14397544.49</v>
      </c>
      <c r="E30" s="9">
        <f>'[2]15-EFA'!R26</f>
        <v>14397544.49</v>
      </c>
    </row>
    <row r="31" spans="1:5" ht="21" customHeight="1" x14ac:dyDescent="0.25">
      <c r="B31" s="13" t="s">
        <v>21</v>
      </c>
      <c r="C31" s="17"/>
      <c r="D31" s="11">
        <f>'[2]15-EFA'!N27</f>
        <v>14993662.220000001</v>
      </c>
      <c r="E31" s="11">
        <f>'[2]15-EFA'!R27</f>
        <v>14993662.220000001</v>
      </c>
    </row>
    <row r="32" spans="1:5" ht="21" customHeight="1" x14ac:dyDescent="0.25">
      <c r="B32" s="13" t="s">
        <v>22</v>
      </c>
      <c r="C32" s="17"/>
      <c r="D32" s="14">
        <f>'[2]15-EFA'!N28</f>
        <v>-596117.73</v>
      </c>
      <c r="E32" s="14">
        <f>'[2]15-EFA'!R28</f>
        <v>-596117.73</v>
      </c>
    </row>
    <row r="33" spans="1:5" ht="18" customHeight="1" x14ac:dyDescent="0.25"/>
    <row r="34" spans="1:5" ht="12.75" customHeight="1" x14ac:dyDescent="0.25">
      <c r="A34" s="197" t="s">
        <v>23</v>
      </c>
      <c r="B34" s="198"/>
      <c r="C34" s="199"/>
      <c r="D34" s="195" t="s">
        <v>8</v>
      </c>
      <c r="E34" s="196" t="s">
        <v>8</v>
      </c>
    </row>
    <row r="35" spans="1:5" ht="12.75" customHeight="1" x14ac:dyDescent="0.25">
      <c r="A35" s="203"/>
      <c r="B35" s="204"/>
      <c r="C35" s="205"/>
      <c r="D35" s="195"/>
      <c r="E35" s="196"/>
    </row>
    <row r="36" spans="1:5" ht="22.5" customHeight="1" x14ac:dyDescent="0.25">
      <c r="A36" s="6" t="s">
        <v>24</v>
      </c>
      <c r="B36" s="7"/>
      <c r="C36" s="17"/>
      <c r="D36" s="12">
        <f>'[2]15-EFA'!$N$33</f>
        <v>-29401069.720000006</v>
      </c>
      <c r="E36" s="12">
        <f>'[2]15-EFA'!R33</f>
        <v>-29401069.720000006</v>
      </c>
    </row>
    <row r="37" spans="1:5" ht="21" x14ac:dyDescent="0.35">
      <c r="B37" s="1"/>
      <c r="E37" s="1"/>
    </row>
  </sheetData>
  <mergeCells count="13">
    <mergeCell ref="A28:C29"/>
    <mergeCell ref="D28:D29"/>
    <mergeCell ref="E28:E29"/>
    <mergeCell ref="A34:C35"/>
    <mergeCell ref="D34:D35"/>
    <mergeCell ref="E34:E35"/>
    <mergeCell ref="A10:C10"/>
    <mergeCell ref="A11:C12"/>
    <mergeCell ref="D11:D12"/>
    <mergeCell ref="E11:E12"/>
    <mergeCell ref="A18:C19"/>
    <mergeCell ref="D18:D19"/>
    <mergeCell ref="E18:E19"/>
  </mergeCells>
  <pageMargins left="1.1023622047244095" right="0.23622047244094491" top="1.4960629921259843" bottom="1.2598425196850394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79"/>
  <sheetViews>
    <sheetView showGridLines="0" zoomScaleNormal="100" workbookViewId="0">
      <pane ySplit="2" topLeftCell="A3" activePane="bottomLeft" state="frozen"/>
      <selection activeCell="B30" sqref="B30:B31"/>
      <selection pane="bottomLeft" activeCell="B30" sqref="B30:B31"/>
    </sheetView>
  </sheetViews>
  <sheetFormatPr defaultColWidth="9.140625" defaultRowHeight="15.75" x14ac:dyDescent="0.25"/>
  <cols>
    <col min="1" max="1" width="4.140625" style="3" customWidth="1"/>
    <col min="2" max="2" width="5.7109375" style="3" customWidth="1"/>
    <col min="3" max="3" width="9.7109375" style="3" customWidth="1"/>
    <col min="4" max="5" width="10.140625" style="3" customWidth="1"/>
    <col min="6" max="6" width="11.7109375" style="3" customWidth="1"/>
    <col min="7" max="7" width="8.7109375" style="3" customWidth="1"/>
    <col min="8" max="8" width="12" style="3" customWidth="1"/>
    <col min="9" max="9" width="7.5703125" style="3" customWidth="1"/>
    <col min="10" max="10" width="11.5703125" style="3" customWidth="1"/>
    <col min="11" max="11" width="10" style="3" customWidth="1"/>
    <col min="12" max="12" width="8.7109375" style="3" customWidth="1"/>
    <col min="13" max="13" width="9.28515625" style="3" customWidth="1"/>
    <col min="14" max="14" width="10.85546875" style="3" customWidth="1"/>
    <col min="15" max="15" width="14.85546875" style="3" customWidth="1"/>
    <col min="16" max="16384" width="9.140625" style="3"/>
  </cols>
  <sheetData>
    <row r="1" spans="1:15" x14ac:dyDescent="0.25">
      <c r="A1" s="100"/>
      <c r="B1" s="262" t="s">
        <v>114</v>
      </c>
      <c r="C1" s="262"/>
      <c r="D1" s="262"/>
      <c r="E1" s="262"/>
      <c r="F1" s="262"/>
      <c r="G1" s="262"/>
      <c r="H1" s="262"/>
      <c r="I1" s="262" t="s">
        <v>115</v>
      </c>
      <c r="J1" s="262"/>
      <c r="K1" s="262"/>
      <c r="L1" s="262"/>
      <c r="M1" s="262"/>
      <c r="N1" s="262"/>
      <c r="O1" s="101"/>
    </row>
    <row r="2" spans="1:15" ht="67.5" customHeight="1" x14ac:dyDescent="0.25">
      <c r="A2" s="127" t="s">
        <v>98</v>
      </c>
      <c r="B2" s="127" t="s">
        <v>99</v>
      </c>
      <c r="C2" s="128" t="s">
        <v>100</v>
      </c>
      <c r="D2" s="128" t="s">
        <v>101</v>
      </c>
      <c r="E2" s="128" t="s">
        <v>102</v>
      </c>
      <c r="F2" s="128" t="str">
        <f>'[5]4-PROJEÇÃO (GA e GF)'!$F$4</f>
        <v>Rentabilidade 5,41%  a.a.</v>
      </c>
      <c r="G2" s="128" t="s">
        <v>103</v>
      </c>
      <c r="H2" s="129" t="s">
        <v>104</v>
      </c>
      <c r="I2" s="128" t="s">
        <v>105</v>
      </c>
      <c r="J2" s="128" t="s">
        <v>106</v>
      </c>
      <c r="K2" s="128" t="s">
        <v>107</v>
      </c>
      <c r="L2" s="128" t="s">
        <v>108</v>
      </c>
      <c r="M2" s="128" t="s">
        <v>109</v>
      </c>
      <c r="N2" s="129" t="s">
        <v>110</v>
      </c>
      <c r="O2" s="133" t="s">
        <v>111</v>
      </c>
    </row>
    <row r="3" spans="1:15" x14ac:dyDescent="0.25">
      <c r="A3" s="130">
        <f>'[2]1-PREMISSA'!$C$6</f>
        <v>2021</v>
      </c>
      <c r="B3" s="103">
        <f>'[5]4-PROJEÇÃO (GA e GF)'!B5</f>
        <v>742.98103321233828</v>
      </c>
      <c r="C3" s="111">
        <f>'[5]4-PROJEÇÃO (GA e GF)'!C5</f>
        <v>3212082.6240247129</v>
      </c>
      <c r="D3" s="111">
        <f>'[5]4-PROJEÇÃO (GA e GF)'!D5</f>
        <v>4080109.0296483552</v>
      </c>
      <c r="E3" s="111">
        <f>'[5]4-PROJEÇÃO (GA e GF)'!E5</f>
        <v>807827.30665000086</v>
      </c>
      <c r="F3" s="111">
        <f>'[5]4-PROJEÇÃO (GA e GF)'!F5</f>
        <v>3445811.3430242334</v>
      </c>
      <c r="G3" s="111">
        <f>'[5]4-PROJEÇÃO (GA e GF)'!G5</f>
        <v>482189.58428571426</v>
      </c>
      <c r="H3" s="112">
        <f>'[5]4-PROJEÇÃO (GA e GF)'!H5</f>
        <v>12028019.887633014</v>
      </c>
      <c r="I3" s="103">
        <f>'[5]4-PROJEÇÃO (GA e GF)'!I5+'[5]4-PROJEÇÃO (GA e GF)'!J5</f>
        <v>170.55908103096831</v>
      </c>
      <c r="J3" s="111">
        <f>'[5]4-PROJEÇÃO (GA e GF)'!K5</f>
        <v>4904993.6761796996</v>
      </c>
      <c r="K3" s="111">
        <f>'[5]4-PROJEÇÃO (GA e GF)'!L5</f>
        <v>528487.10738966067</v>
      </c>
      <c r="L3" s="111">
        <f>'[5]4-PROJEÇÃO (GA e GF)'!M5</f>
        <v>0</v>
      </c>
      <c r="M3" s="111">
        <f>'[5]4-PROJEÇÃO (GA e GF)'!N5</f>
        <v>496631.76</v>
      </c>
      <c r="N3" s="112">
        <f>'[5]4-PROJEÇÃO (GA e GF)'!O5</f>
        <v>5930112.5435693599</v>
      </c>
      <c r="O3" s="118">
        <f>'[5]4-PROJEÇÃO (GA e GF)'!P5</f>
        <v>67139181.824063659</v>
      </c>
    </row>
    <row r="4" spans="1:15" x14ac:dyDescent="0.25">
      <c r="A4" s="130">
        <f t="shared" ref="A4:A21" si="0">A3+1</f>
        <v>2022</v>
      </c>
      <c r="B4" s="113">
        <f>'[5]4-PROJEÇÃO (GA e GF)'!B6</f>
        <v>743.26826469101024</v>
      </c>
      <c r="C4" s="110">
        <f>'[5]4-PROJEÇÃO (GA e GF)'!C6</f>
        <v>3248550.8459157958</v>
      </c>
      <c r="D4" s="110">
        <f>'[5]4-PROJEÇÃO (GA e GF)'!D6</f>
        <v>4126432.3465892472</v>
      </c>
      <c r="E4" s="110">
        <f>'[5]4-PROJEÇÃO (GA e GF)'!E6</f>
        <v>815905.57971650094</v>
      </c>
      <c r="F4" s="110">
        <f>'[5]4-PROJEÇÃO (GA e GF)'!F6</f>
        <v>3764037.6949762958</v>
      </c>
      <c r="G4" s="110">
        <f>'[5]4-PROJEÇÃO (GA e GF)'!G6</f>
        <v>445422.28428571427</v>
      </c>
      <c r="H4" s="114">
        <f>'[5]4-PROJEÇÃO (GA e GF)'!H6</f>
        <v>12400348.751483554</v>
      </c>
      <c r="I4" s="113">
        <f>'[5]4-PROJEÇÃO (GA e GF)'!I6+'[5]4-PROJEÇÃO (GA e GF)'!J6</f>
        <v>171.51021853934898</v>
      </c>
      <c r="J4" s="110">
        <f>'[5]4-PROJEÇÃO (GA e GF)'!K6</f>
        <v>5083441.8211796414</v>
      </c>
      <c r="K4" s="110">
        <f>'[5]4-PROJEÇÃO (GA e GF)'!L6</f>
        <v>546317.18692968367</v>
      </c>
      <c r="L4" s="110">
        <f>'[5]4-PROJEÇÃO (GA e GF)'!M6</f>
        <v>0</v>
      </c>
      <c r="M4" s="110">
        <f>'[5]4-PROJEÇÃO (GA e GF)'!N6</f>
        <v>570175.739812869</v>
      </c>
      <c r="N4" s="114">
        <f>'[5]4-PROJEÇÃO (GA e GF)'!O6</f>
        <v>6199934.7479221942</v>
      </c>
      <c r="O4" s="119">
        <f>'[5]4-PROJEÇÃO (GA e GF)'!P6</f>
        <v>73339595.827625021</v>
      </c>
    </row>
    <row r="5" spans="1:15" x14ac:dyDescent="0.25">
      <c r="A5" s="130">
        <f t="shared" si="0"/>
        <v>2023</v>
      </c>
      <c r="B5" s="113">
        <f>'[5]4-PROJEÇÃO (GA e GF)'!B7</f>
        <v>743.28203700091615</v>
      </c>
      <c r="C5" s="110">
        <f>'[5]4-PROJEÇÃO (GA e GF)'!C7</f>
        <v>3281044.5301657277</v>
      </c>
      <c r="D5" s="110">
        <f>'[5]4-PROJEÇÃO (GA e GF)'!D7</f>
        <v>4167707.0552542978</v>
      </c>
      <c r="E5" s="110">
        <f>'[5]4-PROJEÇÃO (GA e GF)'!E7</f>
        <v>1140460.3905432911</v>
      </c>
      <c r="F5" s="110">
        <f>'[5]4-PROJEÇÃO (GA e GF)'!F7</f>
        <v>4058343.3734164406</v>
      </c>
      <c r="G5" s="110">
        <f>'[5]4-PROJEÇÃO (GA e GF)'!G7</f>
        <v>445422.28428571427</v>
      </c>
      <c r="H5" s="114">
        <f>'[5]4-PROJEÇÃO (GA e GF)'!H7</f>
        <v>13092977.633665472</v>
      </c>
      <c r="I5" s="113">
        <f>'[5]4-PROJEÇÃO (GA e GF)'!I7+'[5]4-PROJEÇÃO (GA e GF)'!J7</f>
        <v>199.2835962174328</v>
      </c>
      <c r="J5" s="110">
        <f>'[5]4-PROJEÇÃO (GA e GF)'!K7</f>
        <v>6223105.8008598825</v>
      </c>
      <c r="K5" s="110">
        <f>'[5]4-PROJEÇÃO (GA e GF)'!L7</f>
        <v>556194.13823685586</v>
      </c>
      <c r="L5" s="110">
        <f>'[5]4-PROJEÇÃO (GA e GF)'!M7</f>
        <v>0</v>
      </c>
      <c r="M5" s="110">
        <f>'[5]4-PROJEÇÃO (GA e GF)'!N7</f>
        <v>579340.99135698471</v>
      </c>
      <c r="N5" s="114">
        <f>'[5]4-PROJEÇÃO (GA e GF)'!O7</f>
        <v>7358640.9304537233</v>
      </c>
      <c r="O5" s="119">
        <f>'[5]4-PROJEÇÃO (GA e GF)'!P7</f>
        <v>79073932.530836776</v>
      </c>
    </row>
    <row r="6" spans="1:15" x14ac:dyDescent="0.25">
      <c r="A6" s="130">
        <f t="shared" si="0"/>
        <v>2024</v>
      </c>
      <c r="B6" s="113">
        <f>'[5]4-PROJEÇÃO (GA e GF)'!B8</f>
        <v>743.25420096452456</v>
      </c>
      <c r="C6" s="110">
        <f>'[5]4-PROJEÇÃO (GA e GF)'!C8</f>
        <v>3313810.0041237101</v>
      </c>
      <c r="D6" s="110">
        <f>'[5]4-PROJEÇÃO (GA e GF)'!D8</f>
        <v>4209327.0015024925</v>
      </c>
      <c r="E6" s="110">
        <f>'[5]4-PROJEÇÃO (GA e GF)'!E8</f>
        <v>1723244.2371067945</v>
      </c>
      <c r="F6" s="110">
        <f>'[5]4-PROJEÇÃO (GA e GF)'!F8</f>
        <v>4377006.6087212712</v>
      </c>
      <c r="G6" s="110">
        <f>'[5]4-PROJEÇÃO (GA e GF)'!G8</f>
        <v>445422.28428571427</v>
      </c>
      <c r="H6" s="114">
        <f>'[5]4-PROJEÇÃO (GA e GF)'!H8</f>
        <v>14068810.135739984</v>
      </c>
      <c r="I6" s="113">
        <f>'[5]4-PROJEÇÃO (GA e GF)'!I8+'[5]4-PROJEÇÃO (GA e GF)'!J8</f>
        <v>209.07755161006875</v>
      </c>
      <c r="J6" s="110">
        <f>'[5]4-PROJEÇÃO (GA e GF)'!K8</f>
        <v>6686557.505611157</v>
      </c>
      <c r="K6" s="110">
        <f>'[5]4-PROJEÇÃO (GA e GF)'!L8</f>
        <v>566325.82257340616</v>
      </c>
      <c r="L6" s="110">
        <f>'[5]4-PROJEÇÃO (GA e GF)'!M8</f>
        <v>0</v>
      </c>
      <c r="M6" s="110">
        <f>'[5]4-PROJEÇÃO (GA e GF)'!N8</f>
        <v>607000.44277126354</v>
      </c>
      <c r="N6" s="114">
        <f>'[5]4-PROJEÇÃO (GA e GF)'!O8</f>
        <v>7859883.7709558271</v>
      </c>
      <c r="O6" s="119">
        <f>'[5]4-PROJEÇÃO (GA e GF)'!P8</f>
        <v>85282858.895620927</v>
      </c>
    </row>
    <row r="7" spans="1:15" x14ac:dyDescent="0.25">
      <c r="A7" s="130">
        <f t="shared" si="0"/>
        <v>2025</v>
      </c>
      <c r="B7" s="113">
        <f>'[5]4-PROJEÇÃO (GA e GF)'!B9</f>
        <v>743.2347885719322</v>
      </c>
      <c r="C7" s="110">
        <f>'[5]4-PROJEÇÃO (GA e GF)'!C9</f>
        <v>3346989.1524430732</v>
      </c>
      <c r="D7" s="110">
        <f>'[5]4-PROJEÇÃO (GA e GF)'!D9</f>
        <v>4251472.4125953903</v>
      </c>
      <c r="E7" s="110">
        <f>'[5]4-PROJEÇÃO (GA e GF)'!E9</f>
        <v>1751860.14536662</v>
      </c>
      <c r="F7" s="110">
        <f>'[5]4-PROJEÇÃO (GA e GF)'!F9</f>
        <v>4681164.6438742299</v>
      </c>
      <c r="G7" s="110">
        <f>'[5]4-PROJEÇÃO (GA e GF)'!G9</f>
        <v>445422.28428571427</v>
      </c>
      <c r="H7" s="114">
        <f>'[5]4-PROJEÇÃO (GA e GF)'!H9</f>
        <v>14476908.638565028</v>
      </c>
      <c r="I7" s="113">
        <f>'[5]4-PROJEÇÃO (GA e GF)'!I9+'[5]4-PROJEÇÃO (GA e GF)'!J9</f>
        <v>224.84294868419664</v>
      </c>
      <c r="J7" s="110">
        <f>'[5]4-PROJEÇÃO (GA e GF)'!K9</f>
        <v>7360237.6566956351</v>
      </c>
      <c r="K7" s="110">
        <f>'[5]4-PROJEÇÃO (GA e GF)'!L9</f>
        <v>569188.32589688268</v>
      </c>
      <c r="L7" s="110">
        <f>'[5]4-PROJEÇÃO (GA e GF)'!M9</f>
        <v>0</v>
      </c>
      <c r="M7" s="110">
        <f>'[5]4-PROJEÇÃO (GA e GF)'!N9</f>
        <v>621179.79359295999</v>
      </c>
      <c r="N7" s="114">
        <f>'[5]4-PROJEÇÃO (GA e GF)'!O9</f>
        <v>8550605.7761854772</v>
      </c>
      <c r="O7" s="119">
        <f>'[5]4-PROJEÇÃO (GA e GF)'!P9</f>
        <v>91209161.758000478</v>
      </c>
    </row>
    <row r="8" spans="1:15" x14ac:dyDescent="0.25">
      <c r="A8" s="130">
        <f t="shared" si="0"/>
        <v>2026</v>
      </c>
      <c r="B8" s="113">
        <f>'[5]4-PROJEÇÃO (GA e GF)'!B10</f>
        <v>743.18883084977199</v>
      </c>
      <c r="C8" s="110">
        <f>'[5]4-PROJEÇÃO (GA e GF)'!C10</f>
        <v>3380362.3172447486</v>
      </c>
      <c r="D8" s="110">
        <f>'[5]4-PROJEÇÃO (GA e GF)'!D10</f>
        <v>4293864.2707738839</v>
      </c>
      <c r="E8" s="110">
        <f>'[5]4-PROJEÇÃO (GA e GF)'!E10</f>
        <v>1780951.2446573521</v>
      </c>
      <c r="F8" s="110">
        <f>'[5]4-PROJEÇÃO (GA e GF)'!F10</f>
        <v>4983559.0637790617</v>
      </c>
      <c r="G8" s="110">
        <f>'[5]4-PROJEÇÃO (GA e GF)'!G10</f>
        <v>445422.28428571427</v>
      </c>
      <c r="H8" s="114">
        <f>'[5]4-PROJEÇÃO (GA e GF)'!H10</f>
        <v>14884159.180740761</v>
      </c>
      <c r="I8" s="113">
        <f>'[5]4-PROJEÇÃO (GA e GF)'!I10+'[5]4-PROJEÇÃO (GA e GF)'!J10</f>
        <v>233.61597980256187</v>
      </c>
      <c r="J8" s="110">
        <f>'[5]4-PROJEÇÃO (GA e GF)'!K10</f>
        <v>7772502.16715902</v>
      </c>
      <c r="K8" s="110">
        <f>'[5]4-PROJEÇÃO (GA e GF)'!L10</f>
        <v>580239.17355127097</v>
      </c>
      <c r="L8" s="110">
        <f>'[5]4-PROJEÇÃO (GA e GF)'!M10</f>
        <v>0</v>
      </c>
      <c r="M8" s="110">
        <f>'[5]4-PROJEÇÃO (GA e GF)'!N10</f>
        <v>639477.7656925217</v>
      </c>
      <c r="N8" s="114">
        <f>'[5]4-PROJEÇÃO (GA e GF)'!O10</f>
        <v>8992219.1064028125</v>
      </c>
      <c r="O8" s="119">
        <f>'[5]4-PROJEÇÃO (GA e GF)'!P10</f>
        <v>97101101.832338423</v>
      </c>
    </row>
    <row r="9" spans="1:15" x14ac:dyDescent="0.25">
      <c r="A9" s="130">
        <f t="shared" si="0"/>
        <v>2027</v>
      </c>
      <c r="B9" s="113">
        <f>'[5]4-PROJEÇÃO (GA e GF)'!B11</f>
        <v>743.16957298801435</v>
      </c>
      <c r="C9" s="110">
        <f>'[5]4-PROJEÇÃO (GA e GF)'!C11</f>
        <v>3414173.566182144</v>
      </c>
      <c r="D9" s="110">
        <f>'[5]4-PROJEÇÃO (GA e GF)'!D11</f>
        <v>4336812.6000171397</v>
      </c>
      <c r="E9" s="110">
        <f>'[5]4-PROJEÇÃO (GA e GF)'!E11</f>
        <v>1810525.4259225109</v>
      </c>
      <c r="F9" s="110">
        <f>'[5]4-PROJEÇÃO (GA e GF)'!F11</f>
        <v>5274625.0356813231</v>
      </c>
      <c r="G9" s="110">
        <f>'[5]4-PROJEÇÃO (GA e GF)'!G11</f>
        <v>445422.28428571427</v>
      </c>
      <c r="H9" s="114">
        <f>'[5]4-PROJEÇÃO (GA e GF)'!H11</f>
        <v>15281558.912088832</v>
      </c>
      <c r="I9" s="113">
        <f>'[5]4-PROJEÇÃO (GA e GF)'!I11+'[5]4-PROJEÇÃO (GA e GF)'!J11</f>
        <v>246.07786213068479</v>
      </c>
      <c r="J9" s="110">
        <f>'[5]4-PROJEÇÃO (GA e GF)'!K11</f>
        <v>8366666.0655164048</v>
      </c>
      <c r="K9" s="110">
        <f>'[5]4-PROJEÇÃO (GA e GF)'!L11</f>
        <v>590940.45193237299</v>
      </c>
      <c r="L9" s="110">
        <f>'[5]4-PROJEÇÃO (GA e GF)'!M11</f>
        <v>0</v>
      </c>
      <c r="M9" s="110">
        <f>'[5]4-PROJEÇÃO (GA e GF)'!N11</f>
        <v>652739.06779764674</v>
      </c>
      <c r="N9" s="114">
        <f>'[5]4-PROJEÇÃO (GA e GF)'!O11</f>
        <v>9610345.5852464233</v>
      </c>
      <c r="O9" s="119">
        <f>'[5]4-PROJEÇÃO (GA e GF)'!P11</f>
        <v>102772315.15918082</v>
      </c>
    </row>
    <row r="10" spans="1:15" x14ac:dyDescent="0.25">
      <c r="A10" s="130">
        <f t="shared" si="0"/>
        <v>2028</v>
      </c>
      <c r="B10" s="113">
        <f>'[5]4-PROJEÇÃO (GA e GF)'!B12</f>
        <v>743.17276680033285</v>
      </c>
      <c r="C10" s="110">
        <f>'[5]4-PROJEÇÃO (GA e GF)'!C12</f>
        <v>3448232.8062794143</v>
      </c>
      <c r="D10" s="110">
        <f>'[5]4-PROJEÇÃO (GA e GF)'!D12</f>
        <v>4380075.9370261077</v>
      </c>
      <c r="E10" s="110">
        <f>'[5]4-PROJEÇÃO (GA e GF)'!E12</f>
        <v>1840590.7111413169</v>
      </c>
      <c r="F10" s="110">
        <f>'[5]4-PROJEÇÃO (GA e GF)'!F12</f>
        <v>5529403.5141117619</v>
      </c>
      <c r="G10" s="110">
        <f>'[5]4-PROJEÇÃO (GA e GF)'!G12</f>
        <v>445422.28428571427</v>
      </c>
      <c r="H10" s="114">
        <f>'[5]4-PROJEÇÃO (GA e GF)'!H12</f>
        <v>15643725.252844317</v>
      </c>
      <c r="I10" s="113">
        <f>'[5]4-PROJEÇÃO (GA e GF)'!I12+'[5]4-PROJEÇÃO (GA e GF)'!J12</f>
        <v>271.17237768114438</v>
      </c>
      <c r="J10" s="110">
        <f>'[5]4-PROJEÇÃO (GA e GF)'!K12</f>
        <v>9422418.6517856177</v>
      </c>
      <c r="K10" s="110">
        <f>'[5]4-PROJEÇÃO (GA e GF)'!L12</f>
        <v>587434.95129965339</v>
      </c>
      <c r="L10" s="110">
        <f>'[5]4-PROJEÇÃO (GA e GF)'!M12</f>
        <v>0</v>
      </c>
      <c r="M10" s="110">
        <f>'[5]4-PROJEÇÃO (GA e GF)'!N12</f>
        <v>669694.30939813424</v>
      </c>
      <c r="N10" s="114">
        <f>'[5]4-PROJEÇÃO (GA e GF)'!O12</f>
        <v>10679547.912483405</v>
      </c>
      <c r="O10" s="119">
        <f>'[5]4-PROJEÇÃO (GA e GF)'!P12</f>
        <v>107736492.49954173</v>
      </c>
    </row>
    <row r="11" spans="1:15" x14ac:dyDescent="0.25">
      <c r="A11" s="130">
        <f t="shared" si="0"/>
        <v>2029</v>
      </c>
      <c r="B11" s="113">
        <f>'[5]4-PROJEÇÃO (GA e GF)'!B13</f>
        <v>743.15019831547397</v>
      </c>
      <c r="C11" s="110">
        <f>'[5]4-PROJEÇÃO (GA e GF)'!C13</f>
        <v>3482761.2199204601</v>
      </c>
      <c r="D11" s="110">
        <f>'[5]4-PROJEÇÃO (GA e GF)'!D13</f>
        <v>4423935.236043687</v>
      </c>
      <c r="E11" s="110">
        <f>'[5]4-PROJEÇÃO (GA e GF)'!E13</f>
        <v>1871155.2555046491</v>
      </c>
      <c r="F11" s="110">
        <f>'[5]4-PROJEÇÃO (GA e GF)'!F13</f>
        <v>5767344.5848691659</v>
      </c>
      <c r="G11" s="110">
        <f>'[5]4-PROJEÇÃO (GA e GF)'!G13</f>
        <v>445422.28428571427</v>
      </c>
      <c r="H11" s="114">
        <f>'[5]4-PROJEÇÃO (GA e GF)'!H13</f>
        <v>15990618.580623677</v>
      </c>
      <c r="I11" s="113">
        <f>'[5]4-PROJEÇÃO (GA e GF)'!I13+'[5]4-PROJEÇÃO (GA e GF)'!J13</f>
        <v>284.84755150338191</v>
      </c>
      <c r="J11" s="110">
        <f>'[5]4-PROJEÇÃO (GA e GF)'!K13</f>
        <v>10060015.100893224</v>
      </c>
      <c r="K11" s="110">
        <f>'[5]4-PROJEÇÃO (GA e GF)'!L13</f>
        <v>598858.22552955511</v>
      </c>
      <c r="L11" s="110">
        <f>'[5]4-PROJEÇÃO (GA e GF)'!M13</f>
        <v>0</v>
      </c>
      <c r="M11" s="110">
        <f>'[5]4-PROJEÇÃO (GA e GF)'!N13</f>
        <v>695632.82009035675</v>
      </c>
      <c r="N11" s="114">
        <f>'[5]4-PROJEÇÃO (GA e GF)'!O13</f>
        <v>11354506.146513136</v>
      </c>
      <c r="O11" s="119">
        <f>'[5]4-PROJEÇÃO (GA e GF)'!P13</f>
        <v>112372604.93365227</v>
      </c>
    </row>
    <row r="12" spans="1:15" x14ac:dyDescent="0.25">
      <c r="A12" s="130">
        <f t="shared" si="0"/>
        <v>2030</v>
      </c>
      <c r="B12" s="113">
        <f>'[5]4-PROJEÇÃO (GA e GF)'!B14</f>
        <v>743.15369768535925</v>
      </c>
      <c r="C12" s="110">
        <f>'[5]4-PROJEÇÃO (GA e GF)'!C14</f>
        <v>3517491.3392812843</v>
      </c>
      <c r="D12" s="110">
        <f>'[5]4-PROJEÇÃO (GA e GF)'!D14</f>
        <v>4468050.7493075738</v>
      </c>
      <c r="E12" s="110">
        <f>'[5]4-PROJEÇÃO (GA e GF)'!E14</f>
        <v>1902227.3496271335</v>
      </c>
      <c r="F12" s="110">
        <f>'[5]4-PROJEÇÃO (GA e GF)'!F14</f>
        <v>5951840.5897412468</v>
      </c>
      <c r="G12" s="110">
        <f>'[5]4-PROJEÇÃO (GA e GF)'!G14</f>
        <v>445422.28428571427</v>
      </c>
      <c r="H12" s="114">
        <f>'[5]4-PROJEÇÃO (GA e GF)'!H14</f>
        <v>16285032.312242953</v>
      </c>
      <c r="I12" s="113">
        <f>'[5]4-PROJEÇÃO (GA e GF)'!I14+'[5]4-PROJEÇÃO (GA e GF)'!J14</f>
        <v>314.45851769652245</v>
      </c>
      <c r="J12" s="110">
        <f>'[5]4-PROJEÇÃO (GA e GF)'!K14</f>
        <v>11365682.214350808</v>
      </c>
      <c r="K12" s="110">
        <f>'[5]4-PROJEÇÃO (GA e GF)'!L14</f>
        <v>611002.54510928399</v>
      </c>
      <c r="L12" s="110">
        <f>'[5]4-PROJEÇÃO (GA e GF)'!M14</f>
        <v>0</v>
      </c>
      <c r="M12" s="110">
        <f>'[5]4-PROJEÇÃO (GA e GF)'!N14</f>
        <v>713574.19352852169</v>
      </c>
      <c r="N12" s="114">
        <f>'[5]4-PROJEÇÃO (GA e GF)'!O14</f>
        <v>12690258.952988613</v>
      </c>
      <c r="O12" s="119">
        <f>'[5]4-PROJEÇÃO (GA e GF)'!P14</f>
        <v>115967378.29290661</v>
      </c>
    </row>
    <row r="13" spans="1:15" x14ac:dyDescent="0.25">
      <c r="A13" s="130">
        <f t="shared" si="0"/>
        <v>2031</v>
      </c>
      <c r="B13" s="113">
        <f>'[5]4-PROJEÇÃO (GA e GF)'!B15</f>
        <v>743.1285283632817</v>
      </c>
      <c r="C13" s="110">
        <f>'[5]4-PROJEÇÃO (GA e GF)'!C15</f>
        <v>3552697.8666497851</v>
      </c>
      <c r="D13" s="110">
        <f>'[5]4-PROJEÇÃO (GA e GF)'!D15</f>
        <v>4512771.414070175</v>
      </c>
      <c r="E13" s="110">
        <f>'[5]4-PROJEÇÃO (GA e GF)'!E15</f>
        <v>1933815.4217959698</v>
      </c>
      <c r="F13" s="110">
        <f>'[5]4-PROJEÇÃO (GA e GF)'!F15</f>
        <v>6097707.8728062008</v>
      </c>
      <c r="G13" s="110">
        <f>'[5]4-PROJEÇÃO (GA e GF)'!G15</f>
        <v>445422.28428571427</v>
      </c>
      <c r="H13" s="114">
        <f>'[5]4-PROJEÇÃO (GA e GF)'!H15</f>
        <v>16542414.859607846</v>
      </c>
      <c r="I13" s="113">
        <f>'[5]4-PROJEÇÃO (GA e GF)'!I15+'[5]4-PROJEÇÃO (GA e GF)'!J15</f>
        <v>334.17792659999884</v>
      </c>
      <c r="J13" s="110">
        <f>'[5]4-PROJEÇÃO (GA e GF)'!K15</f>
        <v>12357699.300193783</v>
      </c>
      <c r="K13" s="110">
        <f>'[5]4-PROJEÇÃO (GA e GF)'!L15</f>
        <v>597674.97276335221</v>
      </c>
      <c r="L13" s="110">
        <f>'[5]4-PROJEÇÃO (GA e GF)'!M15</f>
        <v>0</v>
      </c>
      <c r="M13" s="110">
        <f>'[5]4-PROJEÇÃO (GA e GF)'!N15</f>
        <v>744920.3818675474</v>
      </c>
      <c r="N13" s="114">
        <f>'[5]4-PROJEÇÃO (GA e GF)'!O15</f>
        <v>13700294.654824682</v>
      </c>
      <c r="O13" s="119">
        <f>'[5]4-PROJEÇÃO (GA e GF)'!P15</f>
        <v>118809498.49768978</v>
      </c>
    </row>
    <row r="14" spans="1:15" x14ac:dyDescent="0.25">
      <c r="A14" s="130">
        <f t="shared" si="0"/>
        <v>2032</v>
      </c>
      <c r="B14" s="113">
        <f>'[5]4-PROJEÇÃO (GA e GF)'!B16</f>
        <v>743.08538821720344</v>
      </c>
      <c r="C14" s="110">
        <f>'[5]4-PROJEÇÃO (GA e GF)'!C16</f>
        <v>3588146.8362906207</v>
      </c>
      <c r="D14" s="110">
        <f>'[5]4-PROJEÇÃO (GA e GF)'!D16</f>
        <v>4557800.0381913297</v>
      </c>
      <c r="E14" s="110">
        <f>'[5]4-PROJEÇÃO (GA e GF)'!E16</f>
        <v>1965928.0402570984</v>
      </c>
      <c r="F14" s="110">
        <f>'[5]4-PROJEÇÃO (GA e GF)'!F16</f>
        <v>6216992.3735823315</v>
      </c>
      <c r="G14" s="110">
        <f>'[5]4-PROJEÇÃO (GA e GF)'!G16</f>
        <v>445422.28428571427</v>
      </c>
      <c r="H14" s="114">
        <f>'[5]4-PROJEÇÃO (GA e GF)'!H16</f>
        <v>16774289.572607094</v>
      </c>
      <c r="I14" s="113">
        <f>'[5]4-PROJEÇÃO (GA e GF)'!I16+'[5]4-PROJEÇÃO (GA e GF)'!J16</f>
        <v>348.89433915441623</v>
      </c>
      <c r="J14" s="110">
        <f>'[5]4-PROJEÇÃO (GA e GF)'!K16</f>
        <v>13097309.502092158</v>
      </c>
      <c r="K14" s="110">
        <f>'[5]4-PROJEÇÃO (GA e GF)'!L16</f>
        <v>583253.87988058128</v>
      </c>
      <c r="L14" s="110">
        <f>'[5]4-PROJEÇÃO (GA e GF)'!M16</f>
        <v>0</v>
      </c>
      <c r="M14" s="110">
        <f>'[5]4-PROJEÇÃO (GA e GF)'!N16</f>
        <v>769552.58124215796</v>
      </c>
      <c r="N14" s="114">
        <f>'[5]4-PROJEÇÃO (GA e GF)'!O16</f>
        <v>14450115.963214897</v>
      </c>
      <c r="O14" s="119">
        <f>'[5]4-PROJEÇÃO (GA e GF)'!P16</f>
        <v>121133672.10708198</v>
      </c>
    </row>
    <row r="15" spans="1:15" x14ac:dyDescent="0.25">
      <c r="A15" s="130">
        <f t="shared" si="0"/>
        <v>2033</v>
      </c>
      <c r="B15" s="113">
        <f>'[5]4-PROJEÇÃO (GA e GF)'!B17</f>
        <v>743.09706550555029</v>
      </c>
      <c r="C15" s="110">
        <f>'[5]4-PROJEÇÃO (GA e GF)'!C17</f>
        <v>3624090.1165513508</v>
      </c>
      <c r="D15" s="110">
        <f>'[5]4-PROJEÇÃO (GA e GF)'!D17</f>
        <v>4603456.5543874269</v>
      </c>
      <c r="E15" s="110">
        <f>'[5]4-PROJEÇÃO (GA e GF)'!E17</f>
        <v>1998573.9155393315</v>
      </c>
      <c r="F15" s="110">
        <f>'[5]4-PROJEÇÃO (GA e GF)'!F17</f>
        <v>6296904.1469170339</v>
      </c>
      <c r="G15" s="110">
        <f>'[5]4-PROJEÇÃO (GA e GF)'!G17</f>
        <v>445422.28428571427</v>
      </c>
      <c r="H15" s="114">
        <f>'[5]4-PROJEÇÃO (GA e GF)'!H17</f>
        <v>16968447.017680857</v>
      </c>
      <c r="I15" s="113">
        <f>'[5]4-PROJEÇÃO (GA e GF)'!I17+'[5]4-PROJEÇÃO (GA e GF)'!J17</f>
        <v>369.42319224795074</v>
      </c>
      <c r="J15" s="110">
        <f>'[5]4-PROJEÇÃO (GA e GF)'!K17</f>
        <v>14027354.568399763</v>
      </c>
      <c r="K15" s="110">
        <f>'[5]4-PROJEÇÃO (GA e GF)'!L17</f>
        <v>594918.8084894889</v>
      </c>
      <c r="L15" s="110">
        <f>'[5]4-PROJEÇÃO (GA e GF)'!M17</f>
        <v>0</v>
      </c>
      <c r="M15" s="110">
        <f>'[5]4-PROJEÇÃO (GA e GF)'!N17</f>
        <v>789149.6061869578</v>
      </c>
      <c r="N15" s="114">
        <f>'[5]4-PROJEÇÃO (GA e GF)'!O17</f>
        <v>15411422.983076209</v>
      </c>
      <c r="O15" s="119">
        <f>'[5]4-PROJEÇÃO (GA e GF)'!P17</f>
        <v>122690696.14168662</v>
      </c>
    </row>
    <row r="16" spans="1:15" x14ac:dyDescent="0.25">
      <c r="A16" s="130">
        <f t="shared" si="0"/>
        <v>2034</v>
      </c>
      <c r="B16" s="113">
        <f>'[5]4-PROJEÇÃO (GA e GF)'!B18</f>
        <v>743.06456217956543</v>
      </c>
      <c r="C16" s="110">
        <f>'[5]4-PROJEÇÃO (GA e GF)'!C18</f>
        <v>3660226.4199251565</v>
      </c>
      <c r="D16" s="110">
        <f>'[5]4-PROJEÇÃO (GA e GF)'!D18</f>
        <v>4649358.2558538839</v>
      </c>
      <c r="E16" s="110">
        <f>'[5]4-PROJEÇÃO (GA e GF)'!E18</f>
        <v>2031761.9028170798</v>
      </c>
      <c r="F16" s="110">
        <f>'[5]4-PROJEÇÃO (GA e GF)'!F18</f>
        <v>6336915.0191048719</v>
      </c>
      <c r="G16" s="110">
        <f>'[5]4-PROJEÇÃO (GA e GF)'!G18</f>
        <v>445422.28428571427</v>
      </c>
      <c r="H16" s="114">
        <f>'[5]4-PROJEÇÃO (GA e GF)'!H18</f>
        <v>17123683.881986707</v>
      </c>
      <c r="I16" s="113">
        <f>'[5]4-PROJEÇÃO (GA e GF)'!I18+'[5]4-PROJEÇÃO (GA e GF)'!J18</f>
        <v>386.32252519384605</v>
      </c>
      <c r="J16" s="110">
        <f>'[5]4-PROJEÇÃO (GA e GF)'!K18</f>
        <v>14922358.267832424</v>
      </c>
      <c r="K16" s="110">
        <f>'[5]4-PROJEÇÃO (GA e GF)'!L18</f>
        <v>608594.17262491863</v>
      </c>
      <c r="L16" s="110">
        <f>'[5]4-PROJEÇÃO (GA e GF)'!M18</f>
        <v>0</v>
      </c>
      <c r="M16" s="110">
        <f>'[5]4-PROJEÇÃO (GA e GF)'!N18</f>
        <v>813148.07049056527</v>
      </c>
      <c r="N16" s="114">
        <f>'[5]4-PROJEÇÃO (GA e GF)'!O18</f>
        <v>16344100.510947909</v>
      </c>
      <c r="O16" s="119">
        <f>'[5]4-PROJEÇÃO (GA e GF)'!P18</f>
        <v>123470279.51272541</v>
      </c>
    </row>
    <row r="17" spans="1:15" x14ac:dyDescent="0.25">
      <c r="A17" s="130">
        <f t="shared" si="0"/>
        <v>2035</v>
      </c>
      <c r="B17" s="113">
        <f>'[5]4-PROJEÇÃO (GA e GF)'!B19</f>
        <v>743.08810069540141</v>
      </c>
      <c r="C17" s="110">
        <f>'[5]4-PROJEÇÃO (GA e GF)'!C19</f>
        <v>3696708.1364851547</v>
      </c>
      <c r="D17" s="110">
        <f>'[5]4-PROJEÇÃO (GA e GF)'!D19</f>
        <v>4695698.7142344387</v>
      </c>
      <c r="E17" s="110">
        <f>'[5]4-PROJEÇÃO (GA e GF)'!E19</f>
        <v>2065501.0043123127</v>
      </c>
      <c r="F17" s="110">
        <f>'[5]4-PROJEÇÃO (GA e GF)'!F19</f>
        <v>6319651.6642980529</v>
      </c>
      <c r="G17" s="110">
        <f>'[5]4-PROJEÇÃO (GA e GF)'!G19</f>
        <v>445422.28428571427</v>
      </c>
      <c r="H17" s="114">
        <f>'[5]4-PROJEÇÃO (GA e GF)'!H19</f>
        <v>17222981.803615671</v>
      </c>
      <c r="I17" s="113">
        <f>'[5]4-PROJEÇÃO (GA e GF)'!I19+'[5]4-PROJEÇÃO (GA e GF)'!J19</f>
        <v>415.83796502162704</v>
      </c>
      <c r="J17" s="110">
        <f>'[5]4-PROJEÇÃO (GA e GF)'!K19</f>
        <v>16193410.590085978</v>
      </c>
      <c r="K17" s="110">
        <f>'[5]4-PROJEÇÃO (GA e GF)'!L19</f>
        <v>529421.74718556495</v>
      </c>
      <c r="L17" s="110">
        <f>'[5]4-PROJEÇÃO (GA e GF)'!M19</f>
        <v>0</v>
      </c>
      <c r="M17" s="110">
        <f>'[5]4-PROJEÇÃO (GA e GF)'!N19</f>
        <v>836513.64937310608</v>
      </c>
      <c r="N17" s="114">
        <f>'[5]4-PROJEÇÃO (GA e GF)'!O19</f>
        <v>17559345.986644648</v>
      </c>
      <c r="O17" s="119">
        <f>'[5]4-PROJEÇÃO (GA e GF)'!P19</f>
        <v>123133915.32969642</v>
      </c>
    </row>
    <row r="18" spans="1:15" x14ac:dyDescent="0.25">
      <c r="A18" s="130">
        <f t="shared" si="0"/>
        <v>2036</v>
      </c>
      <c r="B18" s="113">
        <f>'[5]4-PROJEÇÃO (GA e GF)'!B20</f>
        <v>743.09735252110727</v>
      </c>
      <c r="C18" s="110">
        <f>'[5]4-PROJEÇÃO (GA e GF)'!C20</f>
        <v>3733553.529963674</v>
      </c>
      <c r="D18" s="110">
        <f>'[5]4-PROJEÇÃO (GA e GF)'!D20</f>
        <v>4742501.1288137641</v>
      </c>
      <c r="E18" s="110">
        <f>'[5]4-PROJEÇÃO (GA e GF)'!E20</f>
        <v>2099800.3717364068</v>
      </c>
      <c r="F18" s="110">
        <f>'[5]4-PROJEÇÃO (GA e GF)'!F20</f>
        <v>6227762.3320333418</v>
      </c>
      <c r="G18" s="110">
        <f>'[5]4-PROJEÇÃO (GA e GF)'!G20</f>
        <v>445422.28428571427</v>
      </c>
      <c r="H18" s="114">
        <f>'[5]4-PROJEÇÃO (GA e GF)'!H20</f>
        <v>17249039.646832902</v>
      </c>
      <c r="I18" s="113">
        <f>'[5]4-PROJEÇÃO (GA e GF)'!I20+'[5]4-PROJEÇÃO (GA e GF)'!J20</f>
        <v>445.37869893149536</v>
      </c>
      <c r="J18" s="110">
        <f>'[5]4-PROJEÇÃO (GA e GF)'!K20</f>
        <v>17631090.639854006</v>
      </c>
      <c r="K18" s="110">
        <f>'[5]4-PROJEÇÃO (GA e GF)'!L20</f>
        <v>542754.3803116373</v>
      </c>
      <c r="L18" s="110">
        <f>'[5]4-PROJEÇÃO (GA e GF)'!M20</f>
        <v>0</v>
      </c>
      <c r="M18" s="110">
        <f>'[5]4-PROJEÇÃO (GA e GF)'!N20</f>
        <v>865592.8732519187</v>
      </c>
      <c r="N18" s="114">
        <f>'[5]4-PROJEÇÃO (GA e GF)'!O20</f>
        <v>19039437.893417563</v>
      </c>
      <c r="O18" s="119">
        <f>'[5]4-PROJEÇÃO (GA e GF)'!P20</f>
        <v>121343517.08311176</v>
      </c>
    </row>
    <row r="19" spans="1:15" x14ac:dyDescent="0.25">
      <c r="A19" s="130">
        <f t="shared" si="0"/>
        <v>2037</v>
      </c>
      <c r="B19" s="113">
        <f>'[5]4-PROJEÇÃO (GA e GF)'!B21</f>
        <v>743.09151873273436</v>
      </c>
      <c r="C19" s="110">
        <f>'[5]4-PROJEÇÃO (GA e GF)'!C21</f>
        <v>3770688.0465066456</v>
      </c>
      <c r="D19" s="110">
        <f>'[5]4-PROJEÇÃO (GA e GF)'!D21</f>
        <v>4789670.7984621627</v>
      </c>
      <c r="E19" s="110">
        <f>'[5]4-PROJEÇÃO (GA e GF)'!E21</f>
        <v>2134669.3087725397</v>
      </c>
      <c r="F19" s="110">
        <f>'[5]4-PROJEÇÃO (GA e GF)'!F21</f>
        <v>6051019.8601587927</v>
      </c>
      <c r="G19" s="110">
        <f>'[5]4-PROJEÇÃO (GA e GF)'!G21</f>
        <v>445422.28428571427</v>
      </c>
      <c r="H19" s="114">
        <f>'[5]4-PROJEÇÃO (GA e GF)'!H21</f>
        <v>17191470.298185855</v>
      </c>
      <c r="I19" s="113">
        <f>'[5]4-PROJEÇÃO (GA e GF)'!I21+'[5]4-PROJEÇÃO (GA e GF)'!J21</f>
        <v>475.0908890506899</v>
      </c>
      <c r="J19" s="110">
        <f>'[5]4-PROJEÇÃO (GA e GF)'!K21</f>
        <v>19179449.775316872</v>
      </c>
      <c r="K19" s="110">
        <f>'[5]4-PROJEÇÃO (GA e GF)'!L21</f>
        <v>555814.80414706946</v>
      </c>
      <c r="L19" s="110">
        <f>'[5]4-PROJEÇÃO (GA e GF)'!M21</f>
        <v>0</v>
      </c>
      <c r="M19" s="110">
        <f>'[5]4-PROJEÇÃO (GA e GF)'!N21</f>
        <v>899907.00528315129</v>
      </c>
      <c r="N19" s="114">
        <f>'[5]4-PROJEÇÃO (GA e GF)'!O21</f>
        <v>20635171.584747091</v>
      </c>
      <c r="O19" s="119">
        <f>'[5]4-PROJEÇÃO (GA e GF)'!P21</f>
        <v>117899815.79655053</v>
      </c>
    </row>
    <row r="20" spans="1:15" x14ac:dyDescent="0.25">
      <c r="A20" s="130">
        <f t="shared" si="0"/>
        <v>2038</v>
      </c>
      <c r="B20" s="113">
        <f>'[5]4-PROJEÇÃO (GA e GF)'!B22</f>
        <v>743.12208032699596</v>
      </c>
      <c r="C20" s="110">
        <f>'[5]4-PROJEÇÃO (GA e GF)'!C22</f>
        <v>3808561.7038998655</v>
      </c>
      <c r="D20" s="110">
        <f>'[5]4-PROJEÇÃO (GA e GF)'!D22</f>
        <v>4837779.3528187936</v>
      </c>
      <c r="E20" s="110">
        <f>'[5]4-PROJEÇÃO (GA e GF)'!E22</f>
        <v>2170117.2735993122</v>
      </c>
      <c r="F20" s="110">
        <f>'[5]4-PROJEÇÃO (GA e GF)'!F22</f>
        <v>5824572.8560306104</v>
      </c>
      <c r="G20" s="110">
        <f>'[5]4-PROJEÇÃO (GA e GF)'!G22</f>
        <v>445422.28428571427</v>
      </c>
      <c r="H20" s="114">
        <f>'[5]4-PROJEÇÃO (GA e GF)'!H22</f>
        <v>17086453.470634293</v>
      </c>
      <c r="I20" s="113">
        <f>'[5]4-PROJEÇÃO (GA e GF)'!I22+'[5]4-PROJEÇÃO (GA e GF)'!J22</f>
        <v>488.21956310429431</v>
      </c>
      <c r="J20" s="110">
        <f>'[5]4-PROJEÇÃO (GA e GF)'!K22</f>
        <v>20086244.080344852</v>
      </c>
      <c r="K20" s="110">
        <f>'[5]4-PROJEÇÃO (GA e GF)'!L22</f>
        <v>475897.30031313817</v>
      </c>
      <c r="L20" s="110">
        <f>'[5]4-PROJEÇÃO (GA e GF)'!M22</f>
        <v>0</v>
      </c>
      <c r="M20" s="110">
        <f>'[5]4-PROJEÇÃO (GA e GF)'!N22</f>
        <v>936470.81551264762</v>
      </c>
      <c r="N20" s="114">
        <f>'[5]4-PROJEÇÃO (GA e GF)'!O22</f>
        <v>21498612.196170636</v>
      </c>
      <c r="O20" s="119">
        <f>'[5]4-PROJEÇÃO (GA e GF)'!P22</f>
        <v>113487657.0710142</v>
      </c>
    </row>
    <row r="21" spans="1:15" x14ac:dyDescent="0.25">
      <c r="A21" s="131">
        <f t="shared" si="0"/>
        <v>2039</v>
      </c>
      <c r="B21" s="113">
        <f>'[5]4-PROJEÇÃO (GA e GF)'!B23</f>
        <v>743.1237501666219</v>
      </c>
      <c r="C21" s="110">
        <f>'[5]4-PROJEÇÃO (GA e GF)'!C23</f>
        <v>3846530.7362558777</v>
      </c>
      <c r="D21" s="110">
        <f>'[5]4-PROJEÇÃO (GA e GF)'!D23</f>
        <v>4886009.0560661731</v>
      </c>
      <c r="E21" s="110">
        <f>'[5]4-PROJEÇÃO (GA e GF)'!E23</f>
        <v>2206153.8814562703</v>
      </c>
      <c r="F21" s="110">
        <f>'[5]4-PROJEÇÃO (GA e GF)'!F23</f>
        <v>5519700.0946568726</v>
      </c>
      <c r="G21" s="110">
        <f>'[5]4-PROJEÇÃO (GA e GF)'!G23</f>
        <v>445422.28428571427</v>
      </c>
      <c r="H21" s="114">
        <f>'[5]4-PROJEÇÃO (GA e GF)'!H23</f>
        <v>16903816.052720908</v>
      </c>
      <c r="I21" s="113">
        <f>'[5]4-PROJEÇÃO (GA e GF)'!I23+'[5]4-PROJEÇÃO (GA e GF)'!J23</f>
        <v>506.26612610296883</v>
      </c>
      <c r="J21" s="110">
        <f>'[5]4-PROJEÇÃO (GA e GF)'!K23</f>
        <v>21395837.677567508</v>
      </c>
      <c r="K21" s="110">
        <f>'[5]4-PROJEÇÃO (GA e GF)'!L23</f>
        <v>489757.20033537247</v>
      </c>
      <c r="L21" s="110">
        <f>'[5]4-PROJEÇÃO (GA e GF)'!M23</f>
        <v>0</v>
      </c>
      <c r="M21" s="110">
        <f>'[5]4-PROJEÇÃO (GA e GF)'!N23</f>
        <v>958449.96897808299</v>
      </c>
      <c r="N21" s="114">
        <f>'[5]4-PROJEÇÃO (GA e GF)'!O23</f>
        <v>22844044.846880965</v>
      </c>
      <c r="O21" s="119">
        <f>'[5]4-PROJEÇÃO (GA e GF)'!P23</f>
        <v>107547428.27685413</v>
      </c>
    </row>
    <row r="22" spans="1:15" x14ac:dyDescent="0.25">
      <c r="A22" s="130">
        <f>A21+1</f>
        <v>2040</v>
      </c>
      <c r="B22" s="113">
        <f>'[5]4-PROJEÇÃO (GA e GF)'!B24</f>
        <v>743.12783525810869</v>
      </c>
      <c r="C22" s="110">
        <f>'[5]4-PROJEÇÃO (GA e GF)'!C24</f>
        <v>3884831.3549298309</v>
      </c>
      <c r="D22" s="110">
        <f>'[5]4-PROJEÇÃO (GA e GF)'!D24</f>
        <v>4934659.9528158056</v>
      </c>
      <c r="E22" s="110">
        <f>'[5]4-PROJEÇÃO (GA e GF)'!E24</f>
        <v>2242788.9072520351</v>
      </c>
      <c r="F22" s="110">
        <f>'[5]4-PROJEÇÃO (GA e GF)'!F24</f>
        <v>5152064.119584851</v>
      </c>
      <c r="G22" s="110">
        <f>'[5]4-PROJEÇÃO (GA e GF)'!G24</f>
        <v>445422.28428571427</v>
      </c>
      <c r="H22" s="114">
        <f>'[5]4-PROJEÇÃO (GA e GF)'!H24</f>
        <v>16659766.618868237</v>
      </c>
      <c r="I22" s="113">
        <f>'[5]4-PROJEÇÃO (GA e GF)'!I24+'[5]4-PROJEÇÃO (GA e GF)'!J24</f>
        <v>526.03710529627335</v>
      </c>
      <c r="J22" s="110">
        <f>'[5]4-PROJEÇÃO (GA e GF)'!K24</f>
        <v>22329068.632157065</v>
      </c>
      <c r="K22" s="110">
        <f>'[5]4-PROJEÇÃO (GA e GF)'!L24</f>
        <v>503448.97498483601</v>
      </c>
      <c r="L22" s="110">
        <f>'[5]4-PROJEÇÃO (GA e GF)'!M24</f>
        <v>0</v>
      </c>
      <c r="M22" s="110">
        <f>'[5]4-PROJEÇÃO (GA e GF)'!N24</f>
        <v>990374.3596637873</v>
      </c>
      <c r="N22" s="114">
        <f>'[5]4-PROJEÇÃO (GA e GF)'!O24</f>
        <v>23822891.966805689</v>
      </c>
      <c r="O22" s="119">
        <f>'[5]4-PROJEÇÃO (GA e GF)'!P24</f>
        <v>100384302.92891666</v>
      </c>
    </row>
    <row r="23" spans="1:15" x14ac:dyDescent="0.25">
      <c r="A23" s="130">
        <f t="shared" ref="A23:A40" si="1">A22+1</f>
        <v>2041</v>
      </c>
      <c r="B23" s="113">
        <f>'[5]4-PROJEÇÃO (GA e GF)'!B25</f>
        <v>743.14070381143893</v>
      </c>
      <c r="C23" s="110">
        <f>'[5]4-PROJEÇÃO (GA e GF)'!C25</f>
        <v>3923489.9240211593</v>
      </c>
      <c r="D23" s="110">
        <f>'[5]4-PROJEÇÃO (GA e GF)'!D25</f>
        <v>4983765.5317455214</v>
      </c>
      <c r="E23" s="110">
        <f>'[5]4-PROJEÇÃO (GA e GF)'!E25</f>
        <v>2280032.2882157401</v>
      </c>
      <c r="F23" s="110">
        <f>'[5]4-PROJEÇÃO (GA e GF)'!F25</f>
        <v>4720488.9284972772</v>
      </c>
      <c r="G23" s="110">
        <f>'[5]4-PROJEÇÃO (GA e GF)'!G25</f>
        <v>445422.28428571427</v>
      </c>
      <c r="H23" s="114">
        <f>'[5]4-PROJEÇÃO (GA e GF)'!H25</f>
        <v>16353198.956765413</v>
      </c>
      <c r="I23" s="113">
        <f>'[5]4-PROJEÇÃO (GA e GF)'!I25+'[5]4-PROJEÇÃO (GA e GF)'!J25</f>
        <v>544.21185154754869</v>
      </c>
      <c r="J23" s="110">
        <f>'[5]4-PROJEÇÃO (GA e GF)'!K25</f>
        <v>23264946.430829421</v>
      </c>
      <c r="K23" s="110">
        <f>'[5]4-PROJEÇÃO (GA e GF)'!L25</f>
        <v>482372.21920490515</v>
      </c>
      <c r="L23" s="110">
        <f>'[5]4-PROJEÇÃO (GA e GF)'!M25</f>
        <v>0</v>
      </c>
      <c r="M23" s="110">
        <f>'[5]4-PROJEÇÃO (GA e GF)'!N25</f>
        <v>1014815.7767017218</v>
      </c>
      <c r="N23" s="114">
        <f>'[5]4-PROJEÇÃO (GA e GF)'!O25</f>
        <v>24762134.426736049</v>
      </c>
      <c r="O23" s="119">
        <f>'[5]4-PROJEÇÃO (GA e GF)'!P25</f>
        <v>91975367.458946019</v>
      </c>
    </row>
    <row r="24" spans="1:15" x14ac:dyDescent="0.25">
      <c r="A24" s="130">
        <f t="shared" si="1"/>
        <v>2042</v>
      </c>
      <c r="B24" s="113">
        <f>'[5]4-PROJEÇÃO (GA e GF)'!B26</f>
        <v>743.16651677156824</v>
      </c>
      <c r="C24" s="110">
        <f>'[5]4-PROJEÇÃO (GA e GF)'!C26</f>
        <v>3962700.4632477225</v>
      </c>
      <c r="D24" s="110">
        <f>'[5]4-PROJEÇÃO (GA e GF)'!D26</f>
        <v>5033572.2440508306</v>
      </c>
      <c r="E24" s="110">
        <f>'[5]4-PROJEÇÃO (GA e GF)'!E26</f>
        <v>2317894.1265925006</v>
      </c>
      <c r="F24" s="110">
        <f>'[5]4-PROJEÇÃO (GA e GF)'!F26</f>
        <v>4214055.5753504997</v>
      </c>
      <c r="G24" s="110">
        <f>'[5]4-PROJEÇÃO (GA e GF)'!G26</f>
        <v>445422.28428571427</v>
      </c>
      <c r="H24" s="114">
        <f>'[5]4-PROJEÇÃO (GA e GF)'!H26</f>
        <v>15973644.693527268</v>
      </c>
      <c r="I24" s="113">
        <f>'[5]4-PROJEÇÃO (GA e GF)'!I26+'[5]4-PROJEÇÃO (GA e GF)'!J26</f>
        <v>561.85164493450191</v>
      </c>
      <c r="J24" s="110">
        <f>'[5]4-PROJEÇÃO (GA e GF)'!K26</f>
        <v>24307627.254183818</v>
      </c>
      <c r="K24" s="110">
        <f>'[5]4-PROJEÇÃO (GA e GF)'!L26</f>
        <v>494844.73492291284</v>
      </c>
      <c r="L24" s="110">
        <f>'[5]4-PROJEÇÃO (GA e GF)'!M26</f>
        <v>0</v>
      </c>
      <c r="M24" s="110">
        <f>'[5]4-PROJEÇÃO (GA e GF)'!N26</f>
        <v>1038666.1896703934</v>
      </c>
      <c r="N24" s="114">
        <f>'[5]4-PROJEÇÃO (GA e GF)'!O26</f>
        <v>25841138.178777125</v>
      </c>
      <c r="O24" s="119">
        <f>'[5]4-PROJEÇÃO (GA e GF)'!P26</f>
        <v>82107873.973696157</v>
      </c>
    </row>
    <row r="25" spans="1:15" x14ac:dyDescent="0.25">
      <c r="A25" s="130">
        <f t="shared" si="1"/>
        <v>2043</v>
      </c>
      <c r="B25" s="113">
        <f>'[5]4-PROJEÇÃO (GA e GF)'!B27</f>
        <v>743.16342672550945</v>
      </c>
      <c r="C25" s="110">
        <f>'[5]4-PROJEÇÃO (GA e GF)'!C27</f>
        <v>4002194.0297191353</v>
      </c>
      <c r="D25" s="110">
        <f>'[5]4-PROJEÇÃO (GA e GF)'!D27</f>
        <v>5083738.4682842297</v>
      </c>
      <c r="E25" s="110">
        <f>'[5]4-PROJEÇÃO (GA e GF)'!E27</f>
        <v>2356384.6923836386</v>
      </c>
      <c r="F25" s="110">
        <f>'[5]4-PROJEÇÃO (GA e GF)'!F27</f>
        <v>3642818.1331276824</v>
      </c>
      <c r="G25" s="110">
        <f>'[5]4-PROJEÇÃO (GA e GF)'!G27</f>
        <v>445422.28428571427</v>
      </c>
      <c r="H25" s="114">
        <f>'[5]4-PROJEÇÃO (GA e GF)'!H27</f>
        <v>15530557.6078004</v>
      </c>
      <c r="I25" s="113">
        <f>'[5]4-PROJEÇÃO (GA e GF)'!I27+'[5]4-PROJEÇÃO (GA e GF)'!J27</f>
        <v>569.49314163051849</v>
      </c>
      <c r="J25" s="110">
        <f>'[5]4-PROJEÇÃO (GA e GF)'!K27</f>
        <v>25086901.756038096</v>
      </c>
      <c r="K25" s="110">
        <f>'[5]4-PROJEÇÃO (GA e GF)'!L27</f>
        <v>508407.94052967703</v>
      </c>
      <c r="L25" s="110">
        <f>'[5]4-PROJEÇÃO (GA e GF)'!M27</f>
        <v>0</v>
      </c>
      <c r="M25" s="110">
        <f>'[5]4-PROJEÇÃO (GA e GF)'!N27</f>
        <v>1065402.9546165776</v>
      </c>
      <c r="N25" s="114">
        <f>'[5]4-PROJEÇÃO (GA e GF)'!O27</f>
        <v>26660712.65118435</v>
      </c>
      <c r="O25" s="119">
        <f>'[5]4-PROJEÇÃO (GA e GF)'!P27</f>
        <v>70977718.930312201</v>
      </c>
    </row>
    <row r="26" spans="1:15" x14ac:dyDescent="0.25">
      <c r="A26" s="130">
        <f t="shared" si="1"/>
        <v>2044</v>
      </c>
      <c r="B26" s="113">
        <f>'[5]4-PROJEÇÃO (GA e GF)'!B28</f>
        <v>743.15084416906598</v>
      </c>
      <c r="C26" s="110">
        <f>'[5]4-PROJEÇÃO (GA e GF)'!C28</f>
        <v>4042195.4635061612</v>
      </c>
      <c r="D26" s="110">
        <f>'[5]4-PROJEÇÃO (GA e GF)'!D28</f>
        <v>5134549.8048210293</v>
      </c>
      <c r="E26" s="110">
        <f>'[5]4-PROJEÇÃO (GA e GF)'!E28</f>
        <v>2395514.4261324182</v>
      </c>
      <c r="F26" s="110">
        <f>'[5]4-PROJEÇÃO (GA e GF)'!F28</f>
        <v>3021813.8728642245</v>
      </c>
      <c r="G26" s="110">
        <f>'[5]4-PROJEÇÃO (GA e GF)'!G28</f>
        <v>445422.28428571427</v>
      </c>
      <c r="H26" s="114">
        <f>'[5]4-PROJEÇÃO (GA e GF)'!H28</f>
        <v>15039495.851609549</v>
      </c>
      <c r="I26" s="113">
        <f>'[5]4-PROJEÇÃO (GA e GF)'!I28+'[5]4-PROJEÇÃO (GA e GF)'!J28</f>
        <v>578.0859913559334</v>
      </c>
      <c r="J26" s="110">
        <f>'[5]4-PROJEÇÃO (GA e GF)'!K28</f>
        <v>25529976.314801216</v>
      </c>
      <c r="K26" s="110">
        <f>'[5]4-PROJEÇÃO (GA e GF)'!L28</f>
        <v>522411.54163730663</v>
      </c>
      <c r="L26" s="110">
        <f>'[5]4-PROJEÇÃO (GA e GF)'!M28</f>
        <v>0</v>
      </c>
      <c r="M26" s="110">
        <f>'[5]4-PROJEÇÃO (GA e GF)'!N28</f>
        <v>1086934.0717645646</v>
      </c>
      <c r="N26" s="114">
        <f>'[5]4-PROJEÇÃO (GA e GF)'!O28</f>
        <v>27139321.928203087</v>
      </c>
      <c r="O26" s="119">
        <f>'[5]4-PROJEÇÃO (GA e GF)'!P28</f>
        <v>58877892.853718653</v>
      </c>
    </row>
    <row r="27" spans="1:15" x14ac:dyDescent="0.25">
      <c r="A27" s="130">
        <f t="shared" si="1"/>
        <v>2045</v>
      </c>
      <c r="B27" s="113">
        <f>'[5]4-PROJEÇÃO (GA e GF)'!B29</f>
        <v>743.14299882811497</v>
      </c>
      <c r="C27" s="110">
        <f>'[5]4-PROJEÇÃO (GA e GF)'!C29</f>
        <v>4082450.3929606033</v>
      </c>
      <c r="D27" s="110">
        <f>'[5]4-PROJEÇÃO (GA e GF)'!D29</f>
        <v>5185683.1411575424</v>
      </c>
      <c r="E27" s="110">
        <f>'[5]4-PROJEÇÃO (GA e GF)'!E29</f>
        <v>2435293.9417560329</v>
      </c>
      <c r="F27" s="110">
        <f>'[5]4-PROJEÇÃO (GA e GF)'!F29</f>
        <v>2337850.427380152</v>
      </c>
      <c r="G27" s="110">
        <f>'[5]4-PROJEÇÃO (GA e GF)'!G29</f>
        <v>445422.28428571427</v>
      </c>
      <c r="H27" s="114">
        <f>'[5]4-PROJEÇÃO (GA e GF)'!H29</f>
        <v>14486700.187540045</v>
      </c>
      <c r="I27" s="113">
        <f>'[5]4-PROJEÇÃO (GA e GF)'!I29+'[5]4-PROJEÇÃO (GA e GF)'!J29</f>
        <v>589.80164848124014</v>
      </c>
      <c r="J27" s="110">
        <f>'[5]4-PROJEÇÃO (GA e GF)'!K29</f>
        <v>26319056.375413425</v>
      </c>
      <c r="K27" s="110">
        <f>'[5]4-PROJEÇÃO (GA e GF)'!L29</f>
        <v>392361.84074542951</v>
      </c>
      <c r="L27" s="110">
        <f>'[5]4-PROJEÇÃO (GA e GF)'!M29</f>
        <v>0</v>
      </c>
      <c r="M27" s="110">
        <f>'[5]4-PROJEÇÃO (GA e GF)'!N29</f>
        <v>1101822.9674026442</v>
      </c>
      <c r="N27" s="114">
        <f>'[5]4-PROJEÇÃO (GA e GF)'!O29</f>
        <v>27813241.1835615</v>
      </c>
      <c r="O27" s="119">
        <f>'[5]4-PROJEÇÃO (GA e GF)'!P29</f>
        <v>45551351.857697189</v>
      </c>
    </row>
    <row r="28" spans="1:15" x14ac:dyDescent="0.25">
      <c r="A28" s="130">
        <f t="shared" si="1"/>
        <v>2046</v>
      </c>
      <c r="B28" s="113">
        <f>'[5]4-PROJEÇÃO (GA e GF)'!B30</f>
        <v>743.12702383921282</v>
      </c>
      <c r="C28" s="110">
        <f>'[5]4-PROJEÇÃO (GA e GF)'!C30</f>
        <v>4123093.6088959645</v>
      </c>
      <c r="D28" s="110">
        <f>'[5]4-PROJEÇÃO (GA e GF)'!D30</f>
        <v>5237309.6936912481</v>
      </c>
      <c r="E28" s="110">
        <f>'[5]4-PROJEÇÃO (GA e GF)'!E30</f>
        <v>2475734.0294246273</v>
      </c>
      <c r="F28" s="110">
        <f>'[5]4-PROJEÇÃO (GA e GF)'!F30</f>
        <v>1632595.0285128509</v>
      </c>
      <c r="G28" s="110">
        <f>'[5]4-PROJEÇÃO (GA e GF)'!G30</f>
        <v>445422.28428571427</v>
      </c>
      <c r="H28" s="114">
        <f>'[5]4-PROJEÇÃO (GA e GF)'!H30</f>
        <v>13914154.644810406</v>
      </c>
      <c r="I28" s="113">
        <f>'[5]4-PROJEÇÃO (GA e GF)'!I30+'[5]4-PROJEÇÃO (GA e GF)'!J30</f>
        <v>580.16881276437596</v>
      </c>
      <c r="J28" s="110">
        <f>'[5]4-PROJEÇÃO (GA e GF)'!K30</f>
        <v>26163284.556095582</v>
      </c>
      <c r="K28" s="110">
        <f>'[5]4-PROJEÇÃO (GA e GF)'!L30</f>
        <v>371482.31526514463</v>
      </c>
      <c r="L28" s="110">
        <f>'[5]4-PROJEÇÃO (GA e GF)'!M30</f>
        <v>0</v>
      </c>
      <c r="M28" s="110">
        <f>'[5]4-PROJEÇÃO (GA e GF)'!N30</f>
        <v>1120787.3288290109</v>
      </c>
      <c r="N28" s="114">
        <f>'[5]4-PROJEÇÃO (GA e GF)'!O30</f>
        <v>27655554.200189739</v>
      </c>
      <c r="O28" s="119">
        <f>'[5]4-PROJEÇÃO (GA e GF)'!P30</f>
        <v>31809952.302317858</v>
      </c>
    </row>
    <row r="29" spans="1:15" x14ac:dyDescent="0.25">
      <c r="A29" s="130">
        <f t="shared" si="1"/>
        <v>2047</v>
      </c>
      <c r="B29" s="113">
        <f>'[5]4-PROJEÇÃO (GA e GF)'!B31</f>
        <v>743.09983271520139</v>
      </c>
      <c r="C29" s="110">
        <f>'[5]4-PROJEÇÃO (GA e GF)'!C31</f>
        <v>4164161.7345536551</v>
      </c>
      <c r="D29" s="110">
        <f>'[5]4-PROJEÇÃO (GA e GF)'!D31</f>
        <v>5289475.9826507531</v>
      </c>
      <c r="E29" s="110">
        <f>'[5]4-PROJEÇÃO (GA e GF)'!E31</f>
        <v>2516845.6584881237</v>
      </c>
      <c r="F29" s="110">
        <f>'[5]4-PROJEÇÃO (GA e GF)'!F31</f>
        <v>865668.7229947903</v>
      </c>
      <c r="G29" s="110">
        <f>'[5]4-PROJEÇÃO (GA e GF)'!G31</f>
        <v>445422.28428571427</v>
      </c>
      <c r="H29" s="114">
        <f>'[5]4-PROJEÇÃO (GA e GF)'!H31</f>
        <v>13281574.382973036</v>
      </c>
      <c r="I29" s="113">
        <f>'[5]4-PROJEÇÃO (GA e GF)'!I31+'[5]4-PROJEÇÃO (GA e GF)'!J31</f>
        <v>588.10334006906544</v>
      </c>
      <c r="J29" s="110">
        <f>'[5]4-PROJEÇÃO (GA e GF)'!K31</f>
        <v>26716961.733022545</v>
      </c>
      <c r="K29" s="110">
        <f>'[5]4-PROJEÇÃO (GA e GF)'!L31</f>
        <v>384532.08916874829</v>
      </c>
      <c r="L29" s="110">
        <f>'[5]4-PROJEÇÃO (GA e GF)'!M31</f>
        <v>0</v>
      </c>
      <c r="M29" s="110">
        <f>'[5]4-PROJEÇÃO (GA e GF)'!N31</f>
        <v>1123093.8444524966</v>
      </c>
      <c r="N29" s="114">
        <f>'[5]4-PROJEÇÃO (GA e GF)'!O31</f>
        <v>28224587.666643791</v>
      </c>
      <c r="O29" s="119">
        <f>'[5]4-PROJEÇÃO (GA e GF)'!P31</f>
        <v>16866939.018647105</v>
      </c>
    </row>
    <row r="30" spans="1:15" x14ac:dyDescent="0.25">
      <c r="A30" s="130">
        <f t="shared" si="1"/>
        <v>2048</v>
      </c>
      <c r="B30" s="113">
        <f>'[5]4-PROJEÇÃO (GA e GF)'!B32</f>
        <v>743.0928968142789</v>
      </c>
      <c r="C30" s="110">
        <f>'[5]4-PROJEÇÃO (GA e GF)'!C32</f>
        <v>4185395.9147059652</v>
      </c>
      <c r="D30" s="110">
        <f>'[5]4-PROJEÇÃO (GA e GF)'!D32</f>
        <v>5316448.442676723</v>
      </c>
      <c r="E30" s="110">
        <f>'[5]4-PROJEÇÃO (GA e GF)'!E32</f>
        <v>2558639.9804516518</v>
      </c>
      <c r="F30" s="110">
        <f>'[5]4-PROJEÇÃO (GA e GF)'!F32</f>
        <v>3915.0191593945369</v>
      </c>
      <c r="G30" s="110">
        <f>'[5]4-PROJEÇÃO (GA e GF)'!G32</f>
        <v>445422.28428571427</v>
      </c>
      <c r="H30" s="114">
        <f>'[5]4-PROJEÇÃO (GA e GF)'!H32</f>
        <v>12509821.64127945</v>
      </c>
      <c r="I30" s="113">
        <f>'[5]4-PROJEÇÃO (GA e GF)'!I32+'[5]4-PROJEÇÃO (GA e GF)'!J32</f>
        <v>607.74113047781429</v>
      </c>
      <c r="J30" s="110">
        <f>'[5]4-PROJEÇÃO (GA e GF)'!K32</f>
        <v>27780116.660998434</v>
      </c>
      <c r="K30" s="110">
        <f>'[5]4-PROJEÇÃO (GA e GF)'!L32</f>
        <v>380033.66047550202</v>
      </c>
      <c r="L30" s="110">
        <f>'[5]4-PROJEÇÃO (GA e GF)'!M32</f>
        <v>0</v>
      </c>
      <c r="M30" s="110">
        <f>'[5]4-PROJEÇÃO (GA e GF)'!N32</f>
        <v>1140328.9762360179</v>
      </c>
      <c r="N30" s="114">
        <f>'[5]4-PROJEÇÃO (GA e GF)'!O32</f>
        <v>29300479.297709957</v>
      </c>
      <c r="O30" s="119">
        <f>'[5]4-PROJEÇÃO (GA e GF)'!P32</f>
        <v>76281.362216599286</v>
      </c>
    </row>
    <row r="31" spans="1:15" x14ac:dyDescent="0.25">
      <c r="A31" s="130">
        <f t="shared" si="1"/>
        <v>2049</v>
      </c>
      <c r="B31" s="113">
        <f>'[5]4-PROJEÇÃO (GA e GF)'!B33</f>
        <v>743.077793235537</v>
      </c>
      <c r="C31" s="110">
        <f>'[5]4-PROJEÇÃO (GA e GF)'!C33</f>
        <v>4223119.3551101806</v>
      </c>
      <c r="D31" s="110">
        <f>'[5]4-PROJEÇÃO (GA e GF)'!D33</f>
        <v>5364366.1857233774</v>
      </c>
      <c r="E31" s="110">
        <f>'[5]4-PROJEÇÃO (GA e GF)'!E33</f>
        <v>2601128.3320003874</v>
      </c>
      <c r="F31" s="110">
        <f>'[5]4-PROJEÇÃO (GA e GF)'!F33</f>
        <v>0</v>
      </c>
      <c r="G31" s="110">
        <f>'[5]4-PROJEÇÃO (GA e GF)'!G33</f>
        <v>445422.28428571427</v>
      </c>
      <c r="H31" s="114">
        <f>'[5]4-PROJEÇÃO (GA e GF)'!H33</f>
        <v>12634036.157119662</v>
      </c>
      <c r="I31" s="113">
        <f>'[5]4-PROJEÇÃO (GA e GF)'!I33+'[5]4-PROJEÇÃO (GA e GF)'!J33</f>
        <v>615.39604201926613</v>
      </c>
      <c r="J31" s="110">
        <f>'[5]4-PROJEÇÃO (GA e GF)'!K33</f>
        <v>28620782.619058426</v>
      </c>
      <c r="K31" s="110">
        <f>'[5]4-PROJEÇÃO (GA e GF)'!L33</f>
        <v>375427.27859789436</v>
      </c>
      <c r="L31" s="110">
        <f>'[5]4-PROJEÇÃO (GA e GF)'!M33</f>
        <v>0</v>
      </c>
      <c r="M31" s="110">
        <f>'[5]4-PROJEÇÃO (GA e GF)'!N33</f>
        <v>1164552.9941745887</v>
      </c>
      <c r="N31" s="114">
        <f>'[5]4-PROJEÇÃO (GA e GF)'!O33</f>
        <v>30160762.89183091</v>
      </c>
      <c r="O31" s="119">
        <f>'[5]4-PROJEÇÃO (GA e GF)'!P33</f>
        <v>-17450445.372494649</v>
      </c>
    </row>
    <row r="32" spans="1:15" x14ac:dyDescent="0.25">
      <c r="A32" s="130">
        <f t="shared" si="1"/>
        <v>2050</v>
      </c>
      <c r="B32" s="113">
        <f>'[5]4-PROJEÇÃO (GA e GF)'!B34</f>
        <v>743.10228933607891</v>
      </c>
      <c r="C32" s="110">
        <f>'[5]4-PROJEÇÃO (GA e GF)'!C34</f>
        <v>4242313.976167242</v>
      </c>
      <c r="D32" s="110">
        <f>'[5]4-PROJEÇÃO (GA e GF)'!D34</f>
        <v>5388747.9205236696</v>
      </c>
      <c r="E32" s="110">
        <f>'[5]4-PROJEÇÃO (GA e GF)'!E34</f>
        <v>2644322.2380746212</v>
      </c>
      <c r="F32" s="110">
        <f>'[5]4-PROJEÇÃO (GA e GF)'!F34</f>
        <v>0</v>
      </c>
      <c r="G32" s="110">
        <f>'[5]4-PROJEÇÃO (GA e GF)'!G34</f>
        <v>445422.28428571427</v>
      </c>
      <c r="H32" s="114">
        <f>'[5]4-PROJEÇÃO (GA e GF)'!H34</f>
        <v>12720806.419051249</v>
      </c>
      <c r="I32" s="113">
        <f>'[5]4-PROJEÇÃO (GA e GF)'!I34+'[5]4-PROJEÇÃO (GA e GF)'!J34</f>
        <v>638.32088064104607</v>
      </c>
      <c r="J32" s="110">
        <f>'[5]4-PROJEÇÃO (GA e GF)'!K34</f>
        <v>29689934.691250138</v>
      </c>
      <c r="K32" s="110">
        <f>'[5]4-PROJEÇÃO (GA e GF)'!L34</f>
        <v>361348.80911023234</v>
      </c>
      <c r="L32" s="110">
        <f>'[5]4-PROJEÇÃO (GA e GF)'!M34</f>
        <v>0</v>
      </c>
      <c r="M32" s="110">
        <f>'[5]4-PROJEÇÃO (GA e GF)'!N34</f>
        <v>1186694.2202390719</v>
      </c>
      <c r="N32" s="114">
        <f>'[5]4-PROJEÇÃO (GA e GF)'!O34</f>
        <v>31237977.720599443</v>
      </c>
      <c r="O32" s="119">
        <f>'[5]4-PROJEÇÃO (GA e GF)'!P34</f>
        <v>-35967616.674042843</v>
      </c>
    </row>
    <row r="33" spans="1:15" x14ac:dyDescent="0.25">
      <c r="A33" s="130">
        <f t="shared" si="1"/>
        <v>2051</v>
      </c>
      <c r="B33" s="113">
        <f>'[5]4-PROJEÇÃO (GA e GF)'!B35</f>
        <v>743.08435129634881</v>
      </c>
      <c r="C33" s="110">
        <f>'[5]4-PROJEÇÃO (GA e GF)'!C35</f>
        <v>4278535.6423432855</v>
      </c>
      <c r="D33" s="110">
        <f>'[5]4-PROJEÇÃO (GA e GF)'!D35</f>
        <v>5434758.0530552566</v>
      </c>
      <c r="E33" s="110">
        <f>'[5]4-PROJEÇÃO (GA e GF)'!E35</f>
        <v>2688233.4149958934</v>
      </c>
      <c r="F33" s="110">
        <f>'[5]4-PROJEÇÃO (GA e GF)'!F35</f>
        <v>0</v>
      </c>
      <c r="G33" s="110">
        <f>'[5]4-PROJEÇÃO (GA e GF)'!G35</f>
        <v>445422.28428571427</v>
      </c>
      <c r="H33" s="114">
        <f>'[5]4-PROJEÇÃO (GA e GF)'!H35</f>
        <v>12846949.394680152</v>
      </c>
      <c r="I33" s="113">
        <f>'[5]4-PROJEÇÃO (GA e GF)'!I35+'[5]4-PROJEÇÃO (GA e GF)'!J35</f>
        <v>623.6552614886748</v>
      </c>
      <c r="J33" s="110">
        <f>'[5]4-PROJEÇÃO (GA e GF)'!K35</f>
        <v>29033972.035205431</v>
      </c>
      <c r="K33" s="110">
        <f>'[5]4-PROJEÇÃO (GA e GF)'!L35</f>
        <v>371371.38142508408</v>
      </c>
      <c r="L33" s="110">
        <f>'[5]4-PROJEÇÃO (GA e GF)'!M35</f>
        <v>0</v>
      </c>
      <c r="M33" s="110">
        <f>'[5]4-PROJEÇÃO (GA e GF)'!N35</f>
        <v>1210553.540146179</v>
      </c>
      <c r="N33" s="114">
        <f>'[5]4-PROJEÇÃO (GA e GF)'!O35</f>
        <v>30615896.956776693</v>
      </c>
      <c r="O33" s="119">
        <f>'[5]4-PROJEÇÃO (GA e GF)'!P35</f>
        <v>-53736564.236139387</v>
      </c>
    </row>
    <row r="34" spans="1:15" x14ac:dyDescent="0.25">
      <c r="A34" s="130">
        <f t="shared" si="1"/>
        <v>2052</v>
      </c>
      <c r="B34" s="113">
        <f>'[5]4-PROJEÇÃO (GA e GF)'!B36</f>
        <v>743.10117983044017</v>
      </c>
      <c r="C34" s="110">
        <f>'[5]4-PROJEÇÃO (GA e GF)'!C36</f>
        <v>4300609.1576526482</v>
      </c>
      <c r="D34" s="110">
        <f>'[5]4-PROJEÇÃO (GA e GF)'!D36</f>
        <v>5462796.6683935393</v>
      </c>
      <c r="E34" s="110">
        <f>'[5]4-PROJEÇÃO (GA e GF)'!E36</f>
        <v>2732873.7736450383</v>
      </c>
      <c r="F34" s="110">
        <f>'[5]4-PROJEÇÃO (GA e GF)'!F36</f>
        <v>0</v>
      </c>
      <c r="G34" s="110">
        <f>'[5]4-PROJEÇÃO (GA e GF)'!G36</f>
        <v>445422.28428571427</v>
      </c>
      <c r="H34" s="114">
        <f>'[5]4-PROJEÇÃO (GA e GF)'!H36</f>
        <v>12941701.88397694</v>
      </c>
      <c r="I34" s="113">
        <f>'[5]4-PROJEÇÃO (GA e GF)'!I36+'[5]4-PROJEÇÃO (GA e GF)'!J36</f>
        <v>654.51075919754408</v>
      </c>
      <c r="J34" s="110">
        <f>'[5]4-PROJEÇÃO (GA e GF)'!K36</f>
        <v>30675423.729064949</v>
      </c>
      <c r="K34" s="110">
        <f>'[5]4-PROJEÇÃO (GA e GF)'!L36</f>
        <v>388308.31464974047</v>
      </c>
      <c r="L34" s="110">
        <f>'[5]4-PROJEÇÃO (GA e GF)'!M36</f>
        <v>0</v>
      </c>
      <c r="M34" s="110">
        <f>'[5]4-PROJEÇÃO (GA e GF)'!N36</f>
        <v>1202839.0008531974</v>
      </c>
      <c r="N34" s="114">
        <f>'[5]4-PROJEÇÃO (GA e GF)'!O36</f>
        <v>32266571.044567887</v>
      </c>
      <c r="O34" s="119">
        <f>'[5]4-PROJEÇÃO (GA e GF)'!P36</f>
        <v>-73061433.396730334</v>
      </c>
    </row>
    <row r="35" spans="1:15" x14ac:dyDescent="0.25">
      <c r="A35" s="130">
        <f t="shared" si="1"/>
        <v>2053</v>
      </c>
      <c r="B35" s="113">
        <f>'[5]4-PROJEÇÃO (GA e GF)'!B37</f>
        <v>743.11117282079999</v>
      </c>
      <c r="C35" s="110">
        <f>'[5]4-PROJEÇÃO (GA e GF)'!C37</f>
        <v>4346245.2411451377</v>
      </c>
      <c r="D35" s="110">
        <f>'[5]4-PROJEÇÃO (GA e GF)'!D37</f>
        <v>5520765.3504388919</v>
      </c>
      <c r="E35" s="110">
        <f>'[5]4-PROJEÇÃO (GA e GF)'!E37</f>
        <v>2778255.4226930039</v>
      </c>
      <c r="F35" s="110">
        <f>'[5]4-PROJEÇÃO (GA e GF)'!F37</f>
        <v>0</v>
      </c>
      <c r="G35" s="110">
        <f>'[5]4-PROJEÇÃO (GA e GF)'!G37</f>
        <v>445422.28428571427</v>
      </c>
      <c r="H35" s="114">
        <f>'[5]4-PROJEÇÃO (GA e GF)'!H37</f>
        <v>13090688.298562748</v>
      </c>
      <c r="I35" s="113">
        <f>'[5]4-PROJEÇÃO (GA e GF)'!I37+'[5]4-PROJEÇÃO (GA e GF)'!J37</f>
        <v>667.44367849791286</v>
      </c>
      <c r="J35" s="110">
        <f>'[5]4-PROJEÇÃO (GA e GF)'!K37</f>
        <v>31555310.9859071</v>
      </c>
      <c r="K35" s="110">
        <f>'[5]4-PROJEÇÃO (GA e GF)'!L37</f>
        <v>404451.43112506694</v>
      </c>
      <c r="L35" s="110">
        <f>'[5]4-PROJEÇÃO (GA e GF)'!M37</f>
        <v>0</v>
      </c>
      <c r="M35" s="110">
        <f>'[5]4-PROJEÇÃO (GA e GF)'!N37</f>
        <v>1239178.2554795593</v>
      </c>
      <c r="N35" s="114">
        <f>'[5]4-PROJEÇÃO (GA e GF)'!O37</f>
        <v>33198940.672511727</v>
      </c>
      <c r="O35" s="119">
        <f>'[5]4-PROJEÇÃO (GA e GF)'!P37</f>
        <v>-93169685.77067931</v>
      </c>
    </row>
    <row r="36" spans="1:15" x14ac:dyDescent="0.25">
      <c r="A36" s="130">
        <f t="shared" si="1"/>
        <v>2054</v>
      </c>
      <c r="B36" s="113">
        <f>'[5]4-PROJEÇÃO (GA e GF)'!B38</f>
        <v>743.13375479265812</v>
      </c>
      <c r="C36" s="110">
        <f>'[5]4-PROJEÇÃO (GA e GF)'!C38</f>
        <v>4343694.6483673081</v>
      </c>
      <c r="D36" s="110">
        <f>'[5]4-PROJEÇÃO (GA e GF)'!D38</f>
        <v>5517525.4908705419</v>
      </c>
      <c r="E36" s="110">
        <f>'[5]4-PROJEÇÃO (GA e GF)'!E38</f>
        <v>2824390.6718853205</v>
      </c>
      <c r="F36" s="110">
        <f>'[5]4-PROJEÇÃO (GA e GF)'!F38</f>
        <v>0</v>
      </c>
      <c r="G36" s="110">
        <f>'[5]4-PROJEÇÃO (GA e GF)'!G38</f>
        <v>445422.28428571427</v>
      </c>
      <c r="H36" s="114">
        <f>'[5]4-PROJEÇÃO (GA e GF)'!H38</f>
        <v>13131033.095408887</v>
      </c>
      <c r="I36" s="113">
        <f>'[5]4-PROJEÇÃO (GA e GF)'!I38+'[5]4-PROJEÇÃO (GA e GF)'!J38</f>
        <v>676.14756535275899</v>
      </c>
      <c r="J36" s="110">
        <f>'[5]4-PROJEÇÃO (GA e GF)'!K38</f>
        <v>31970753.190427907</v>
      </c>
      <c r="K36" s="110">
        <f>'[5]4-PROJEÇÃO (GA e GF)'!L38</f>
        <v>419183.35735990072</v>
      </c>
      <c r="L36" s="110">
        <f>'[5]4-PROJEÇÃO (GA e GF)'!M38</f>
        <v>0</v>
      </c>
      <c r="M36" s="110">
        <f>'[5]4-PROJEÇÃO (GA e GF)'!N38</f>
        <v>1263655.7714936803</v>
      </c>
      <c r="N36" s="114">
        <f>'[5]4-PROJEÇÃO (GA e GF)'!O38</f>
        <v>33653592.319281489</v>
      </c>
      <c r="O36" s="119">
        <f>'[5]4-PROJEÇÃO (GA e GF)'!P38</f>
        <v>-113692244.99455191</v>
      </c>
    </row>
    <row r="37" spans="1:15" x14ac:dyDescent="0.25">
      <c r="A37" s="130">
        <f t="shared" si="1"/>
        <v>2055</v>
      </c>
      <c r="B37" s="113">
        <f>'[5]4-PROJEÇÃO (GA e GF)'!B39</f>
        <v>743.16486493079753</v>
      </c>
      <c r="C37" s="110">
        <f>'[5]4-PROJEÇÃO (GA e GF)'!C39</f>
        <v>4396703.1088644015</v>
      </c>
      <c r="D37" s="110">
        <f>'[5]4-PROJEÇÃO (GA e GF)'!D39</f>
        <v>5584858.845468672</v>
      </c>
      <c r="E37" s="110">
        <f>'[5]4-PROJEÇÃO (GA e GF)'!E39</f>
        <v>2871292.0353811136</v>
      </c>
      <c r="F37" s="110">
        <f>'[5]4-PROJEÇÃO (GA e GF)'!F39</f>
        <v>0</v>
      </c>
      <c r="G37" s="110">
        <f>'[5]4-PROJEÇÃO (GA e GF)'!G39</f>
        <v>445422.28428571427</v>
      </c>
      <c r="H37" s="114">
        <f>'[5]4-PROJEÇÃO (GA e GF)'!H39</f>
        <v>13298276.273999903</v>
      </c>
      <c r="I37" s="113">
        <f>'[5]4-PROJEÇÃO (GA e GF)'!I39+'[5]4-PROJEÇÃO (GA e GF)'!J39</f>
        <v>688.45595176387769</v>
      </c>
      <c r="J37" s="110">
        <f>'[5]4-PROJEÇÃO (GA e GF)'!K39</f>
        <v>32421032.610369265</v>
      </c>
      <c r="K37" s="110">
        <f>'[5]4-PROJEÇÃO (GA e GF)'!L39</f>
        <v>431691.63669873122</v>
      </c>
      <c r="L37" s="110">
        <f>'[5]4-PROJEÇÃO (GA e GF)'!M39</f>
        <v>0</v>
      </c>
      <c r="M37" s="110">
        <f>'[5]4-PROJEÇÃO (GA e GF)'!N39</f>
        <v>1271892.78962922</v>
      </c>
      <c r="N37" s="114">
        <f>'[5]4-PROJEÇÃO (GA e GF)'!O39</f>
        <v>34124617.036697216</v>
      </c>
      <c r="O37" s="119">
        <f>'[5]4-PROJEÇÃO (GA e GF)'!P39</f>
        <v>-134518585.75724924</v>
      </c>
    </row>
    <row r="38" spans="1:15" x14ac:dyDescent="0.25">
      <c r="A38" s="130">
        <f t="shared" si="1"/>
        <v>2056</v>
      </c>
      <c r="B38" s="113">
        <f>'[5]4-PROJEÇÃO (GA e GF)'!B40</f>
        <v>743.18318916265014</v>
      </c>
      <c r="C38" s="110">
        <f>'[5]4-PROJEÇÃO (GA e GF)'!C40</f>
        <v>4448976.5617384557</v>
      </c>
      <c r="D38" s="110">
        <f>'[5]4-PROJEÇÃO (GA e GF)'!D40</f>
        <v>5651258.5655403463</v>
      </c>
      <c r="E38" s="110">
        <f>'[5]4-PROJEÇÃO (GA e GF)'!E40</f>
        <v>0</v>
      </c>
      <c r="F38" s="110">
        <f>'[5]4-PROJEÇÃO (GA e GF)'!F40</f>
        <v>0</v>
      </c>
      <c r="G38" s="110">
        <f>'[5]4-PROJEÇÃO (GA e GF)'!G40</f>
        <v>0</v>
      </c>
      <c r="H38" s="114">
        <f>'[5]4-PROJEÇÃO (GA e GF)'!H40</f>
        <v>10100235.127278801</v>
      </c>
      <c r="I38" s="113">
        <f>'[5]4-PROJEÇÃO (GA e GF)'!I40+'[5]4-PROJEÇÃO (GA e GF)'!J40</f>
        <v>693.4245736609729</v>
      </c>
      <c r="J38" s="110">
        <f>'[5]4-PROJEÇÃO (GA e GF)'!K40</f>
        <v>32823163.931546416</v>
      </c>
      <c r="K38" s="110">
        <f>'[5]4-PROJEÇÃO (GA e GF)'!L40</f>
        <v>437227.12056705612</v>
      </c>
      <c r="L38" s="110">
        <f>'[5]4-PROJEÇÃO (GA e GF)'!M40</f>
        <v>0</v>
      </c>
      <c r="M38" s="110">
        <f>'[5]4-PROJEÇÃO (GA e GF)'!N40</f>
        <v>1288764.7017322222</v>
      </c>
      <c r="N38" s="114">
        <f>'[5]4-PROJEÇÃO (GA e GF)'!O40</f>
        <v>34549155.753845699</v>
      </c>
      <c r="O38" s="119">
        <f>'[5]4-PROJEÇÃO (GA e GF)'!P40</f>
        <v>-158967506.38381612</v>
      </c>
    </row>
    <row r="39" spans="1:15" x14ac:dyDescent="0.25">
      <c r="A39" s="130">
        <f t="shared" si="1"/>
        <v>2057</v>
      </c>
      <c r="B39" s="113">
        <f>'[5]4-PROJEÇÃO (GA e GF)'!B41</f>
        <v>743.21754467594712</v>
      </c>
      <c r="C39" s="110">
        <f>'[5]4-PROJEÇÃO (GA e GF)'!C41</f>
        <v>4507569.8372111162</v>
      </c>
      <c r="D39" s="110">
        <f>'[5]4-PROJEÇÃO (GA e GF)'!D41</f>
        <v>5725685.9636852685</v>
      </c>
      <c r="E39" s="110">
        <f>'[5]4-PROJEÇÃO (GA e GF)'!E41</f>
        <v>0</v>
      </c>
      <c r="F39" s="110">
        <f>'[5]4-PROJEÇÃO (GA e GF)'!F41</f>
        <v>0</v>
      </c>
      <c r="G39" s="110">
        <f>'[5]4-PROJEÇÃO (GA e GF)'!G41</f>
        <v>0</v>
      </c>
      <c r="H39" s="114">
        <f>'[5]4-PROJEÇÃO (GA e GF)'!H41</f>
        <v>10233255.800896384</v>
      </c>
      <c r="I39" s="113">
        <f>'[5]4-PROJEÇÃO (GA e GF)'!I41+'[5]4-PROJEÇÃO (GA e GF)'!J41</f>
        <v>698.47157353148634</v>
      </c>
      <c r="J39" s="110">
        <f>'[5]4-PROJEÇÃO (GA e GF)'!K41</f>
        <v>32873366.691577747</v>
      </c>
      <c r="K39" s="110">
        <f>'[5]4-PROJEÇÃO (GA e GF)'!L41</f>
        <v>444106.5474567666</v>
      </c>
      <c r="L39" s="110">
        <f>'[5]4-PROJEÇÃO (GA e GF)'!M41</f>
        <v>0</v>
      </c>
      <c r="M39" s="110">
        <f>'[5]4-PROJEÇÃO (GA e GF)'!N41</f>
        <v>1304428.5914069903</v>
      </c>
      <c r="N39" s="114">
        <f>'[5]4-PROJEÇÃO (GA e GF)'!O41</f>
        <v>34621901.830441505</v>
      </c>
      <c r="O39" s="119">
        <f>'[5]4-PROJEÇÃO (GA e GF)'!P41</f>
        <v>-183356152.41336125</v>
      </c>
    </row>
    <row r="40" spans="1:15" x14ac:dyDescent="0.25">
      <c r="A40" s="130">
        <f t="shared" si="1"/>
        <v>2058</v>
      </c>
      <c r="B40" s="113">
        <f>'[5]4-PROJEÇÃO (GA e GF)'!B42</f>
        <v>743.22711915105515</v>
      </c>
      <c r="C40" s="110">
        <f>'[5]4-PROJEÇÃO (GA e GF)'!C42</f>
        <v>4569518.032606395</v>
      </c>
      <c r="D40" s="110">
        <f>'[5]4-PROJEÇÃO (GA e GF)'!D42</f>
        <v>5804374.9082074976</v>
      </c>
      <c r="E40" s="110">
        <f>'[5]4-PROJEÇÃO (GA e GF)'!E42</f>
        <v>0</v>
      </c>
      <c r="F40" s="110">
        <f>'[5]4-PROJEÇÃO (GA e GF)'!F42</f>
        <v>0</v>
      </c>
      <c r="G40" s="110">
        <f>'[5]4-PROJEÇÃO (GA e GF)'!G42</f>
        <v>0</v>
      </c>
      <c r="H40" s="114">
        <f>'[5]4-PROJEÇÃO (GA e GF)'!H42</f>
        <v>10373892.940813892</v>
      </c>
      <c r="I40" s="113">
        <f>'[5]4-PROJEÇÃO (GA e GF)'!I42+'[5]4-PROJEÇÃO (GA e GF)'!J42</f>
        <v>699.48070227129335</v>
      </c>
      <c r="J40" s="110">
        <f>'[5]4-PROJEÇÃO (GA e GF)'!K42</f>
        <v>32655432.68536292</v>
      </c>
      <c r="K40" s="110">
        <f>'[5]4-PROJEÇÃO (GA e GF)'!L42</f>
        <v>453937.81033475825</v>
      </c>
      <c r="L40" s="110">
        <f>'[5]4-PROJEÇÃO (GA e GF)'!M42</f>
        <v>0</v>
      </c>
      <c r="M40" s="110">
        <f>'[5]4-PROJEÇÃO (GA e GF)'!N42</f>
        <v>1313988.8092075749</v>
      </c>
      <c r="N40" s="114">
        <f>'[5]4-PROJEÇÃO (GA e GF)'!O42</f>
        <v>34423359.304905251</v>
      </c>
      <c r="O40" s="119">
        <f>'[5]4-PROJEÇÃO (GA e GF)'!P42</f>
        <v>-207405618.77745259</v>
      </c>
    </row>
    <row r="41" spans="1:15" x14ac:dyDescent="0.25">
      <c r="A41" s="130">
        <f>A40+1</f>
        <v>2059</v>
      </c>
      <c r="B41" s="113">
        <f>'[5]4-PROJEÇÃO (GA e GF)'!B43</f>
        <v>743.22410129275943</v>
      </c>
      <c r="C41" s="110">
        <f>'[5]4-PROJEÇÃO (GA e GF)'!C43</f>
        <v>4619396.616774885</v>
      </c>
      <c r="D41" s="110">
        <f>'[5]4-PROJEÇÃO (GA e GF)'!D43</f>
        <v>5867732.575326575</v>
      </c>
      <c r="E41" s="110">
        <f>'[5]4-PROJEÇÃO (GA e GF)'!E43</f>
        <v>0</v>
      </c>
      <c r="F41" s="110">
        <f>'[5]4-PROJEÇÃO (GA e GF)'!F43</f>
        <v>0</v>
      </c>
      <c r="G41" s="110">
        <f>'[5]4-PROJEÇÃO (GA e GF)'!G43</f>
        <v>0</v>
      </c>
      <c r="H41" s="114">
        <f>'[5]4-PROJEÇÃO (GA e GF)'!H43</f>
        <v>10487129.19210146</v>
      </c>
      <c r="I41" s="113">
        <f>'[5]4-PROJEÇÃO (GA e GF)'!I43+'[5]4-PROJEÇÃO (GA e GF)'!J43</f>
        <v>703.56057619513888</v>
      </c>
      <c r="J41" s="110">
        <f>'[5]4-PROJEÇÃO (GA e GF)'!K43</f>
        <v>32940546.157532275</v>
      </c>
      <c r="K41" s="110">
        <f>'[5]4-PROJEÇÃO (GA e GF)'!L43</f>
        <v>470449.8229990034</v>
      </c>
      <c r="L41" s="110">
        <f>'[5]4-PROJEÇÃO (GA e GF)'!M43</f>
        <v>0</v>
      </c>
      <c r="M41" s="110">
        <f>'[5]4-PROJEÇÃO (GA e GF)'!N43</f>
        <v>1318727.3571275161</v>
      </c>
      <c r="N41" s="114">
        <f>'[5]4-PROJEÇÃO (GA e GF)'!O43</f>
        <v>34729723.337658793</v>
      </c>
      <c r="O41" s="119">
        <f>'[5]4-PROJEÇÃO (GA e GF)'!P43</f>
        <v>-231648212.92300993</v>
      </c>
    </row>
    <row r="42" spans="1:15" x14ac:dyDescent="0.25">
      <c r="A42" s="130">
        <f t="shared" ref="A42:A59" si="2">A41+1</f>
        <v>2060</v>
      </c>
      <c r="B42" s="113">
        <f>'[5]4-PROJEÇÃO (GA e GF)'!B44</f>
        <v>743.23692422134798</v>
      </c>
      <c r="C42" s="110">
        <f>'[5]4-PROJEÇÃO (GA e GF)'!C44</f>
        <v>4695605.2276221737</v>
      </c>
      <c r="D42" s="110">
        <f>'[5]4-PROJEÇÃO (GA e GF)'!D44</f>
        <v>5964535.6397712184</v>
      </c>
      <c r="E42" s="110">
        <f>'[5]4-PROJEÇÃO (GA e GF)'!E44</f>
        <v>0</v>
      </c>
      <c r="F42" s="110">
        <f>'[5]4-PROJEÇÃO (GA e GF)'!F44</f>
        <v>0</v>
      </c>
      <c r="G42" s="110">
        <f>'[5]4-PROJEÇÃO (GA e GF)'!G44</f>
        <v>0</v>
      </c>
      <c r="H42" s="114">
        <f>'[5]4-PROJEÇÃO (GA e GF)'!H44</f>
        <v>10660140.867393393</v>
      </c>
      <c r="I42" s="113">
        <f>'[5]4-PROJEÇÃO (GA e GF)'!I44+'[5]4-PROJEÇÃO (GA e GF)'!J44</f>
        <v>703.45628873783403</v>
      </c>
      <c r="J42" s="110">
        <f>'[5]4-PROJEÇÃO (GA e GF)'!K44</f>
        <v>32758395.286140136</v>
      </c>
      <c r="K42" s="110">
        <f>'[5]4-PROJEÇÃO (GA e GF)'!L44</f>
        <v>479773.07982561004</v>
      </c>
      <c r="L42" s="110">
        <f>'[5]4-PROJEÇÃO (GA e GF)'!M44</f>
        <v>0</v>
      </c>
      <c r="M42" s="110">
        <f>'[5]4-PROJEÇÃO (GA e GF)'!N44</f>
        <v>1331926.3300667871</v>
      </c>
      <c r="N42" s="114">
        <f>'[5]4-PROJEÇÃO (GA e GF)'!O44</f>
        <v>34570094.696032532</v>
      </c>
      <c r="O42" s="119">
        <f>'[5]4-PROJEÇÃO (GA e GF)'!P44</f>
        <v>-255558166.75164905</v>
      </c>
    </row>
    <row r="43" spans="1:15" x14ac:dyDescent="0.25">
      <c r="A43" s="130">
        <f t="shared" si="2"/>
        <v>2061</v>
      </c>
      <c r="B43" s="113">
        <f>'[5]4-PROJEÇÃO (GA e GF)'!B45</f>
        <v>743.2207244417333</v>
      </c>
      <c r="C43" s="110">
        <f>'[5]4-PROJEÇÃO (GA e GF)'!C45</f>
        <v>4757325.0136779752</v>
      </c>
      <c r="D43" s="110">
        <f>'[5]4-PROJEÇÃO (GA e GF)'!D45</f>
        <v>6042934.4500978049</v>
      </c>
      <c r="E43" s="110">
        <f>'[5]4-PROJEÇÃO (GA e GF)'!E45</f>
        <v>0</v>
      </c>
      <c r="F43" s="110">
        <f>'[5]4-PROJEÇÃO (GA e GF)'!F45</f>
        <v>0</v>
      </c>
      <c r="G43" s="110">
        <f>'[5]4-PROJEÇÃO (GA e GF)'!G45</f>
        <v>0</v>
      </c>
      <c r="H43" s="114">
        <f>'[5]4-PROJEÇÃO (GA e GF)'!H45</f>
        <v>10800259.46377578</v>
      </c>
      <c r="I43" s="113">
        <f>'[5]4-PROJEÇÃO (GA e GF)'!I45+'[5]4-PROJEÇÃO (GA e GF)'!J45</f>
        <v>699.7606190471538</v>
      </c>
      <c r="J43" s="110">
        <f>'[5]4-PROJEÇÃO (GA e GF)'!K45</f>
        <v>32480987.586433902</v>
      </c>
      <c r="K43" s="110">
        <f>'[5]4-PROJEÇÃO (GA e GF)'!L45</f>
        <v>415302.61084989016</v>
      </c>
      <c r="L43" s="110">
        <f>'[5]4-PROJEÇÃO (GA e GF)'!M45</f>
        <v>0</v>
      </c>
      <c r="M43" s="110">
        <f>'[5]4-PROJEÇÃO (GA e GF)'!N45</f>
        <v>1339419.2908282483</v>
      </c>
      <c r="N43" s="114">
        <f>'[5]4-PROJEÇÃO (GA e GF)'!O45</f>
        <v>34235709.48811204</v>
      </c>
      <c r="O43" s="119">
        <f>'[5]4-PROJEÇÃO (GA e GF)'!P45</f>
        <v>-278993616.7759853</v>
      </c>
    </row>
    <row r="44" spans="1:15" x14ac:dyDescent="0.25">
      <c r="A44" s="130">
        <f t="shared" si="2"/>
        <v>2062</v>
      </c>
      <c r="B44" s="113">
        <f>'[5]4-PROJEÇÃO (GA e GF)'!B46</f>
        <v>743.2306956302624</v>
      </c>
      <c r="C44" s="110">
        <f>'[5]4-PROJEÇÃO (GA e GF)'!C46</f>
        <v>4805727.718135491</v>
      </c>
      <c r="D44" s="110">
        <f>'[5]4-PROJEÇÃO (GA e GF)'!D46</f>
        <v>6104417.3988984991</v>
      </c>
      <c r="E44" s="110">
        <f>'[5]4-PROJEÇÃO (GA e GF)'!E46</f>
        <v>0</v>
      </c>
      <c r="F44" s="110">
        <f>'[5]4-PROJEÇÃO (GA e GF)'!F46</f>
        <v>0</v>
      </c>
      <c r="G44" s="110">
        <f>'[5]4-PROJEÇÃO (GA e GF)'!G46</f>
        <v>0</v>
      </c>
      <c r="H44" s="114">
        <f>'[5]4-PROJEÇÃO (GA e GF)'!H46</f>
        <v>10910145.11703399</v>
      </c>
      <c r="I44" s="113">
        <f>'[5]4-PROJEÇÃO (GA e GF)'!I46+'[5]4-PROJEÇÃO (GA e GF)'!J46</f>
        <v>696.71505651996483</v>
      </c>
      <c r="J44" s="110">
        <f>'[5]4-PROJEÇÃO (GA e GF)'!K46</f>
        <v>32487781.592382349</v>
      </c>
      <c r="K44" s="110">
        <f>'[5]4-PROJEÇÃO (GA e GF)'!L46</f>
        <v>420420.41121382627</v>
      </c>
      <c r="L44" s="110">
        <f>'[5]4-PROJEÇÃO (GA e GF)'!M46</f>
        <v>0</v>
      </c>
      <c r="M44" s="110">
        <f>'[5]4-PROJEÇÃO (GA e GF)'!N46</f>
        <v>1341449.512807454</v>
      </c>
      <c r="N44" s="114">
        <f>'[5]4-PROJEÇÃO (GA e GF)'!O46</f>
        <v>34249651.51640363</v>
      </c>
      <c r="O44" s="119">
        <f>'[5]4-PROJEÇÃO (GA e GF)'!P46</f>
        <v>-302333123.17535496</v>
      </c>
    </row>
    <row r="45" spans="1:15" x14ac:dyDescent="0.25">
      <c r="A45" s="130">
        <f t="shared" si="2"/>
        <v>2063</v>
      </c>
      <c r="B45" s="113">
        <f>'[5]4-PROJEÇÃO (GA e GF)'!B47</f>
        <v>743.26273784945727</v>
      </c>
      <c r="C45" s="110">
        <f>'[5]4-PROJEÇÃO (GA e GF)'!C47</f>
        <v>4899700.1632233337</v>
      </c>
      <c r="D45" s="110">
        <f>'[5]4-PROJEÇÃO (GA e GF)'!D47</f>
        <v>6223784.7585278172</v>
      </c>
      <c r="E45" s="110">
        <f>'[5]4-PROJEÇÃO (GA e GF)'!E47</f>
        <v>0</v>
      </c>
      <c r="F45" s="110">
        <f>'[5]4-PROJEÇÃO (GA e GF)'!F47</f>
        <v>0</v>
      </c>
      <c r="G45" s="110">
        <f>'[5]4-PROJEÇÃO (GA e GF)'!G47</f>
        <v>0</v>
      </c>
      <c r="H45" s="114">
        <f>'[5]4-PROJEÇÃO (GA e GF)'!H47</f>
        <v>11123484.921751151</v>
      </c>
      <c r="I45" s="113">
        <f>'[5]4-PROJEÇÃO (GA e GF)'!I47+'[5]4-PROJEÇÃO (GA e GF)'!J47</f>
        <v>693.72043221732361</v>
      </c>
      <c r="J45" s="110">
        <f>'[5]4-PROJEÇÃO (GA e GF)'!K47</f>
        <v>31764790.75442474</v>
      </c>
      <c r="K45" s="110">
        <f>'[5]4-PROJEÇÃO (GA e GF)'!L47</f>
        <v>384365.15086778702</v>
      </c>
      <c r="L45" s="110">
        <f>'[5]4-PROJEÇÃO (GA e GF)'!M47</f>
        <v>0</v>
      </c>
      <c r="M45" s="110">
        <f>'[5]4-PROJEÇÃO (GA e GF)'!N47</f>
        <v>1348642.1604936896</v>
      </c>
      <c r="N45" s="114">
        <f>'[5]4-PROJEÇÃO (GA e GF)'!O47</f>
        <v>33497798.065786216</v>
      </c>
      <c r="O45" s="119">
        <f>'[5]4-PROJEÇÃO (GA e GF)'!P47</f>
        <v>-324707436.31939006</v>
      </c>
    </row>
    <row r="46" spans="1:15" x14ac:dyDescent="0.25">
      <c r="A46" s="130">
        <f t="shared" si="2"/>
        <v>2064</v>
      </c>
      <c r="B46" s="113">
        <f>'[5]4-PROJEÇÃO (GA e GF)'!B48</f>
        <v>743.2599750311249</v>
      </c>
      <c r="C46" s="110">
        <f>'[5]4-PROJEÇÃO (GA e GF)'!C48</f>
        <v>4959576.0183885749</v>
      </c>
      <c r="D46" s="110">
        <f>'[5]4-PROJEÇÃO (GA e GF)'!D48</f>
        <v>6299841.3379851384</v>
      </c>
      <c r="E46" s="110">
        <f>'[5]4-PROJEÇÃO (GA e GF)'!E48</f>
        <v>0</v>
      </c>
      <c r="F46" s="110">
        <f>'[5]4-PROJEÇÃO (GA e GF)'!F48</f>
        <v>0</v>
      </c>
      <c r="G46" s="110">
        <f>'[5]4-PROJEÇÃO (GA e GF)'!G48</f>
        <v>0</v>
      </c>
      <c r="H46" s="114">
        <f>'[5]4-PROJEÇÃO (GA e GF)'!H48</f>
        <v>11259417.356373712</v>
      </c>
      <c r="I46" s="113">
        <f>'[5]4-PROJEÇÃO (GA e GF)'!I48+'[5]4-PROJEÇÃO (GA e GF)'!J48</f>
        <v>679.68468362243766</v>
      </c>
      <c r="J46" s="110">
        <f>'[5]4-PROJEÇÃO (GA e GF)'!K48</f>
        <v>31095659.481888939</v>
      </c>
      <c r="K46" s="110">
        <f>'[5]4-PROJEÇÃO (GA e GF)'!L48</f>
        <v>385019.54241275386</v>
      </c>
      <c r="L46" s="110">
        <f>'[5]4-PROJEÇÃO (GA e GF)'!M48</f>
        <v>0</v>
      </c>
      <c r="M46" s="110">
        <f>'[5]4-PROJEÇÃO (GA e GF)'!N48</f>
        <v>1346963.0266149503</v>
      </c>
      <c r="N46" s="114">
        <f>'[5]4-PROJEÇÃO (GA e GF)'!O48</f>
        <v>32827642.050916642</v>
      </c>
      <c r="O46" s="119">
        <f>'[5]4-PROJEÇÃO (GA e GF)'!P48</f>
        <v>-346275661.01393294</v>
      </c>
    </row>
    <row r="47" spans="1:15" x14ac:dyDescent="0.25">
      <c r="A47" s="130">
        <f t="shared" si="2"/>
        <v>2065</v>
      </c>
      <c r="B47" s="113">
        <f>'[5]4-PROJEÇÃO (GA e GF)'!B49</f>
        <v>743.26237843672652</v>
      </c>
      <c r="C47" s="110">
        <f>'[5]4-PROJEÇÃO (GA e GF)'!C49</f>
        <v>5035327.6322699385</v>
      </c>
      <c r="D47" s="110">
        <f>'[5]4-PROJEÇÃO (GA e GF)'!D49</f>
        <v>6396063.9075716324</v>
      </c>
      <c r="E47" s="110">
        <f>'[5]4-PROJEÇÃO (GA e GF)'!E49</f>
        <v>0</v>
      </c>
      <c r="F47" s="110">
        <f>'[5]4-PROJEÇÃO (GA e GF)'!F49</f>
        <v>0</v>
      </c>
      <c r="G47" s="110">
        <f>'[5]4-PROJEÇÃO (GA e GF)'!G49</f>
        <v>0</v>
      </c>
      <c r="H47" s="114">
        <f>'[5]4-PROJEÇÃO (GA e GF)'!H49</f>
        <v>11431391.53984157</v>
      </c>
      <c r="I47" s="113">
        <f>'[5]4-PROJEÇÃO (GA e GF)'!I49+'[5]4-PROJEÇÃO (GA e GF)'!J49</f>
        <v>674.83921896682261</v>
      </c>
      <c r="J47" s="110">
        <f>'[5]4-PROJEÇÃO (GA e GF)'!K49</f>
        <v>30755678.859462582</v>
      </c>
      <c r="K47" s="110">
        <f>'[5]4-PROJEÇÃO (GA e GF)'!L49</f>
        <v>369424.14631472953</v>
      </c>
      <c r="L47" s="110">
        <f>'[5]4-PROJEÇÃO (GA e GF)'!M49</f>
        <v>0</v>
      </c>
      <c r="M47" s="110">
        <f>'[5]4-PROJEÇÃO (GA e GF)'!N49</f>
        <v>1342196.3417487601</v>
      </c>
      <c r="N47" s="114">
        <f>'[5]4-PROJEÇÃO (GA e GF)'!O49</f>
        <v>32467299.34752607</v>
      </c>
      <c r="O47" s="119">
        <f>'[5]4-PROJEÇÃO (GA e GF)'!P49</f>
        <v>-367311568.82161742</v>
      </c>
    </row>
    <row r="48" spans="1:15" x14ac:dyDescent="0.25">
      <c r="A48" s="130">
        <f t="shared" si="2"/>
        <v>2066</v>
      </c>
      <c r="B48" s="113">
        <f>'[5]4-PROJEÇÃO (GA e GF)'!B50</f>
        <v>743.30267777271717</v>
      </c>
      <c r="C48" s="110">
        <f>'[5]4-PROJEÇÃO (GA e GF)'!C50</f>
        <v>5034840.8146774247</v>
      </c>
      <c r="D48" s="110">
        <f>'[5]4-PROJEÇÃO (GA e GF)'!D50</f>
        <v>6395445.533423923</v>
      </c>
      <c r="E48" s="110">
        <f>'[5]4-PROJEÇÃO (GA e GF)'!E50</f>
        <v>0</v>
      </c>
      <c r="F48" s="110">
        <f>'[5]4-PROJEÇÃO (GA e GF)'!F50</f>
        <v>0</v>
      </c>
      <c r="G48" s="110">
        <f>'[5]4-PROJEÇÃO (GA e GF)'!G50</f>
        <v>0</v>
      </c>
      <c r="H48" s="114">
        <f>'[5]4-PROJEÇÃO (GA e GF)'!H50</f>
        <v>11430286.348101348</v>
      </c>
      <c r="I48" s="113">
        <f>'[5]4-PROJEÇÃO (GA e GF)'!I50+'[5]4-PROJEÇÃO (GA e GF)'!J50</f>
        <v>677.78426140017075</v>
      </c>
      <c r="J48" s="110">
        <f>'[5]4-PROJEÇÃO (GA e GF)'!K50</f>
        <v>30853297.168517113</v>
      </c>
      <c r="K48" s="110">
        <f>'[5]4-PROJEÇÃO (GA e GF)'!L50</f>
        <v>375932.87068867579</v>
      </c>
      <c r="L48" s="110">
        <f>'[5]4-PROJEÇÃO (GA e GF)'!M50</f>
        <v>0</v>
      </c>
      <c r="M48" s="110">
        <f>'[5]4-PROJEÇÃO (GA e GF)'!N50</f>
        <v>1345968.6739474342</v>
      </c>
      <c r="N48" s="114">
        <f>'[5]4-PROJEÇÃO (GA e GF)'!O50</f>
        <v>32575198.713153224</v>
      </c>
      <c r="O48" s="119">
        <f>'[5]4-PROJEÇÃO (GA e GF)'!P50</f>
        <v>-388456481.18666935</v>
      </c>
    </row>
    <row r="49" spans="1:15" x14ac:dyDescent="0.25">
      <c r="A49" s="130">
        <f t="shared" si="2"/>
        <v>2067</v>
      </c>
      <c r="B49" s="113">
        <f>'[5]4-PROJEÇÃO (GA e GF)'!B51</f>
        <v>743.32729783861339</v>
      </c>
      <c r="C49" s="110">
        <f>'[5]4-PROJEÇÃO (GA e GF)'!C51</f>
        <v>5071891.4815243687</v>
      </c>
      <c r="D49" s="110">
        <f>'[5]4-PROJEÇÃO (GA e GF)'!D51</f>
        <v>6442508.6940120189</v>
      </c>
      <c r="E49" s="110">
        <f>'[5]4-PROJEÇÃO (GA e GF)'!E51</f>
        <v>0</v>
      </c>
      <c r="F49" s="110">
        <f>'[5]4-PROJEÇÃO (GA e GF)'!F51</f>
        <v>0</v>
      </c>
      <c r="G49" s="110">
        <f>'[5]4-PROJEÇÃO (GA e GF)'!G51</f>
        <v>0</v>
      </c>
      <c r="H49" s="114">
        <f>'[5]4-PROJEÇÃO (GA e GF)'!H51</f>
        <v>11514400.175536387</v>
      </c>
      <c r="I49" s="113">
        <f>'[5]4-PROJEÇÃO (GA e GF)'!I51+'[5]4-PROJEÇÃO (GA e GF)'!J51</f>
        <v>669.77003410252621</v>
      </c>
      <c r="J49" s="110">
        <f>'[5]4-PROJEÇÃO (GA e GF)'!K51</f>
        <v>30235166.950006276</v>
      </c>
      <c r="K49" s="110">
        <f>'[5]4-PROJEÇÃO (GA e GF)'!L51</f>
        <v>376737.2756735821</v>
      </c>
      <c r="L49" s="110">
        <f>'[5]4-PROJEÇÃO (GA e GF)'!M51</f>
        <v>0</v>
      </c>
      <c r="M49" s="110">
        <f>'[5]4-PROJEÇÃO (GA e GF)'!N51</f>
        <v>1347981.2695596078</v>
      </c>
      <c r="N49" s="114">
        <f>'[5]4-PROJEÇÃO (GA e GF)'!O51</f>
        <v>31959885.495239466</v>
      </c>
      <c r="O49" s="119">
        <f>'[5]4-PROJEÇÃO (GA e GF)'!P51</f>
        <v>-408901966.50637245</v>
      </c>
    </row>
    <row r="50" spans="1:15" x14ac:dyDescent="0.25">
      <c r="A50" s="130">
        <f t="shared" si="2"/>
        <v>2068</v>
      </c>
      <c r="B50" s="113">
        <f>'[5]4-PROJEÇÃO (GA e GF)'!B52</f>
        <v>743.31777632568037</v>
      </c>
      <c r="C50" s="110">
        <f>'[5]4-PROJEÇÃO (GA e GF)'!C52</f>
        <v>5139839.5651403693</v>
      </c>
      <c r="D50" s="110">
        <f>'[5]4-PROJEÇÃO (GA e GF)'!D52</f>
        <v>6528818.9238409055</v>
      </c>
      <c r="E50" s="110">
        <f>'[5]4-PROJEÇÃO (GA e GF)'!E52</f>
        <v>0</v>
      </c>
      <c r="F50" s="110">
        <f>'[5]4-PROJEÇÃO (GA e GF)'!F52</f>
        <v>0</v>
      </c>
      <c r="G50" s="110">
        <f>'[5]4-PROJEÇÃO (GA e GF)'!G52</f>
        <v>0</v>
      </c>
      <c r="H50" s="114">
        <f>'[5]4-PROJEÇÃO (GA e GF)'!H52</f>
        <v>11668658.488981275</v>
      </c>
      <c r="I50" s="113">
        <f>'[5]4-PROJEÇÃO (GA e GF)'!I52+'[5]4-PROJEÇÃO (GA e GF)'!J52</f>
        <v>656.75443406770626</v>
      </c>
      <c r="J50" s="110">
        <f>'[5]4-PROJEÇÃO (GA e GF)'!K52</f>
        <v>29251375.286906876</v>
      </c>
      <c r="K50" s="110">
        <f>'[5]4-PROJEÇÃO (GA e GF)'!L52</f>
        <v>374767.2811893035</v>
      </c>
      <c r="L50" s="110">
        <f>'[5]4-PROJEÇÃO (GA e GF)'!M52</f>
        <v>0</v>
      </c>
      <c r="M50" s="110">
        <f>'[5]4-PROJEÇÃO (GA e GF)'!N52</f>
        <v>1340958.1249625008</v>
      </c>
      <c r="N50" s="114">
        <f>'[5]4-PROJEÇÃO (GA e GF)'!O52</f>
        <v>30967100.693058681</v>
      </c>
      <c r="O50" s="119">
        <f>'[5]4-PROJEÇÃO (GA e GF)'!P52</f>
        <v>-428200408.71044987</v>
      </c>
    </row>
    <row r="51" spans="1:15" x14ac:dyDescent="0.25">
      <c r="A51" s="130">
        <f t="shared" si="2"/>
        <v>2069</v>
      </c>
      <c r="B51" s="113">
        <f>'[5]4-PROJEÇÃO (GA e GF)'!B53</f>
        <v>743.33233543209167</v>
      </c>
      <c r="C51" s="110">
        <f>'[5]4-PROJEÇÃO (GA e GF)'!C53</f>
        <v>5145487.5907932203</v>
      </c>
      <c r="D51" s="110">
        <f>'[5]4-PROJEÇÃO (GA e GF)'!D53</f>
        <v>6535993.2599845398</v>
      </c>
      <c r="E51" s="110">
        <f>'[5]4-PROJEÇÃO (GA e GF)'!E53</f>
        <v>0</v>
      </c>
      <c r="F51" s="110">
        <f>'[5]4-PROJEÇÃO (GA e GF)'!F53</f>
        <v>0</v>
      </c>
      <c r="G51" s="110">
        <f>'[5]4-PROJEÇÃO (GA e GF)'!G53</f>
        <v>0</v>
      </c>
      <c r="H51" s="114">
        <f>'[5]4-PROJEÇÃO (GA e GF)'!H53</f>
        <v>11681480.85077776</v>
      </c>
      <c r="I51" s="113">
        <f>'[5]4-PROJEÇÃO (GA e GF)'!I53+'[5]4-PROJEÇÃO (GA e GF)'!J53</f>
        <v>652.72760532713028</v>
      </c>
      <c r="J51" s="110">
        <f>'[5]4-PROJEÇÃO (GA e GF)'!K53</f>
        <v>29352853.609665573</v>
      </c>
      <c r="K51" s="110">
        <f>'[5]4-PROJEÇÃO (GA e GF)'!L53</f>
        <v>378362.90736568533</v>
      </c>
      <c r="L51" s="110">
        <f>'[5]4-PROJEÇÃO (GA e GF)'!M53</f>
        <v>0</v>
      </c>
      <c r="M51" s="110">
        <f>'[5]4-PROJEÇÃO (GA e GF)'!N53</f>
        <v>1331005.5475027813</v>
      </c>
      <c r="N51" s="114">
        <f>'[5]4-PROJEÇÃO (GA e GF)'!O53</f>
        <v>31062222.064534042</v>
      </c>
      <c r="O51" s="119">
        <f>'[5]4-PROJEÇÃO (GA e GF)'!P53</f>
        <v>-447581149.9242062</v>
      </c>
    </row>
    <row r="52" spans="1:15" x14ac:dyDescent="0.25">
      <c r="A52" s="130">
        <f t="shared" si="2"/>
        <v>2070</v>
      </c>
      <c r="B52" s="113">
        <f>'[5]4-PROJEÇÃO (GA e GF)'!B54</f>
        <v>743.36581590771721</v>
      </c>
      <c r="C52" s="110">
        <f>'[5]4-PROJEÇÃO (GA e GF)'!C54</f>
        <v>5197811.8241915265</v>
      </c>
      <c r="D52" s="110">
        <f>'[5]4-PROJEÇÃO (GA e GF)'!D54</f>
        <v>6602457.483401794</v>
      </c>
      <c r="E52" s="110">
        <f>'[5]4-PROJEÇÃO (GA e GF)'!E54</f>
        <v>0</v>
      </c>
      <c r="F52" s="110">
        <f>'[5]4-PROJEÇÃO (GA e GF)'!F54</f>
        <v>0</v>
      </c>
      <c r="G52" s="110">
        <f>'[5]4-PROJEÇÃO (GA e GF)'!G54</f>
        <v>0</v>
      </c>
      <c r="H52" s="114">
        <f>'[5]4-PROJEÇÃO (GA e GF)'!H54</f>
        <v>11800269.30759332</v>
      </c>
      <c r="I52" s="113">
        <f>'[5]4-PROJEÇÃO (GA e GF)'!I54+'[5]4-PROJEÇÃO (GA e GF)'!J54</f>
        <v>657.65303070171672</v>
      </c>
      <c r="J52" s="110">
        <f>'[5]4-PROJEÇÃO (GA e GF)'!K54</f>
        <v>29075852.758961037</v>
      </c>
      <c r="K52" s="110">
        <f>'[5]4-PROJEÇÃO (GA e GF)'!L54</f>
        <v>384674.56460805144</v>
      </c>
      <c r="L52" s="110">
        <f>'[5]4-PROJEÇÃO (GA e GF)'!M54</f>
        <v>0</v>
      </c>
      <c r="M52" s="110">
        <f>'[5]4-PROJEÇÃO (GA e GF)'!N54</f>
        <v>1333918.5244201107</v>
      </c>
      <c r="N52" s="114">
        <f>'[5]4-PROJEÇÃO (GA e GF)'!O54</f>
        <v>30794445.847989202</v>
      </c>
      <c r="O52" s="119">
        <f>'[5]4-PROJEÇÃO (GA e GF)'!P54</f>
        <v>-466575326.46460205</v>
      </c>
    </row>
    <row r="53" spans="1:15" x14ac:dyDescent="0.25">
      <c r="A53" s="130">
        <f t="shared" si="2"/>
        <v>2071</v>
      </c>
      <c r="B53" s="113">
        <f>'[5]4-PROJEÇÃO (GA e GF)'!B55</f>
        <v>743.4070221902</v>
      </c>
      <c r="C53" s="110">
        <f>'[5]4-PROJEÇÃO (GA e GF)'!C55</f>
        <v>5244411.9352424787</v>
      </c>
      <c r="D53" s="110">
        <f>'[5]4-PROJEÇÃO (GA e GF)'!D55</f>
        <v>6661650.7097713491</v>
      </c>
      <c r="E53" s="110">
        <f>'[5]4-PROJEÇÃO (GA e GF)'!E55</f>
        <v>0</v>
      </c>
      <c r="F53" s="110">
        <f>'[5]4-PROJEÇÃO (GA e GF)'!F55</f>
        <v>0</v>
      </c>
      <c r="G53" s="110">
        <f>'[5]4-PROJEÇÃO (GA e GF)'!G55</f>
        <v>0</v>
      </c>
      <c r="H53" s="114">
        <f>'[5]4-PROJEÇÃO (GA e GF)'!H55</f>
        <v>11906062.645013828</v>
      </c>
      <c r="I53" s="113">
        <f>'[5]4-PROJEÇÃO (GA e GF)'!I55+'[5]4-PROJEÇÃO (GA e GF)'!J55</f>
        <v>665.63006159455301</v>
      </c>
      <c r="J53" s="110">
        <f>'[5]4-PROJEÇÃO (GA e GF)'!K55</f>
        <v>29469178.465607937</v>
      </c>
      <c r="K53" s="110">
        <f>'[5]4-PROJEÇÃO (GA e GF)'!L55</f>
        <v>397460.7508172252</v>
      </c>
      <c r="L53" s="110">
        <f>'[5]4-PROJEÇÃO (GA e GF)'!M55</f>
        <v>0</v>
      </c>
      <c r="M53" s="110">
        <f>'[5]4-PROJEÇÃO (GA e GF)'!N55</f>
        <v>1336022.590177061</v>
      </c>
      <c r="N53" s="114">
        <f>'[5]4-PROJEÇÃO (GA e GF)'!O55</f>
        <v>31202661.806602225</v>
      </c>
      <c r="O53" s="119">
        <f>'[5]4-PROJEÇÃO (GA e GF)'!P55</f>
        <v>-485871925.62619048</v>
      </c>
    </row>
    <row r="54" spans="1:15" x14ac:dyDescent="0.25">
      <c r="A54" s="130">
        <f t="shared" si="2"/>
        <v>2072</v>
      </c>
      <c r="B54" s="113">
        <f>'[5]4-PROJEÇÃO (GA e GF)'!B56</f>
        <v>743.40455235239165</v>
      </c>
      <c r="C54" s="110">
        <f>'[5]4-PROJEÇÃO (GA e GF)'!C56</f>
        <v>5296798.3287368668</v>
      </c>
      <c r="D54" s="110">
        <f>'[5]4-PROJEÇÃO (GA e GF)'!D56</f>
        <v>6728193.8912974037</v>
      </c>
      <c r="E54" s="110">
        <f>'[5]4-PROJEÇÃO (GA e GF)'!E56</f>
        <v>0</v>
      </c>
      <c r="F54" s="110">
        <f>'[5]4-PROJEÇÃO (GA e GF)'!F56</f>
        <v>0</v>
      </c>
      <c r="G54" s="110">
        <f>'[5]4-PROJEÇÃO (GA e GF)'!G56</f>
        <v>0</v>
      </c>
      <c r="H54" s="114">
        <f>'[5]4-PROJEÇÃO (GA e GF)'!H56</f>
        <v>12024992.220034271</v>
      </c>
      <c r="I54" s="113">
        <f>'[5]4-PROJEÇÃO (GA e GF)'!I56+'[5]4-PROJEÇÃO (GA e GF)'!J56</f>
        <v>661.61714270519258</v>
      </c>
      <c r="J54" s="110">
        <f>'[5]4-PROJEÇÃO (GA e GF)'!K56</f>
        <v>29379322.416556008</v>
      </c>
      <c r="K54" s="110">
        <f>'[5]4-PROJEÇÃO (GA e GF)'!L56</f>
        <v>408880.42090947478</v>
      </c>
      <c r="L54" s="110">
        <f>'[5]4-PROJEÇÃO (GA e GF)'!M56</f>
        <v>0</v>
      </c>
      <c r="M54" s="110">
        <f>'[5]4-PROJEÇÃO (GA e GF)'!N56</f>
        <v>1350840.2462886297</v>
      </c>
      <c r="N54" s="114">
        <f>'[5]4-PROJEÇÃO (GA e GF)'!O56</f>
        <v>31139043.083754115</v>
      </c>
      <c r="O54" s="119">
        <f>'[5]4-PROJEÇÃO (GA e GF)'!P56</f>
        <v>-504985976.4899103</v>
      </c>
    </row>
    <row r="55" spans="1:15" x14ac:dyDescent="0.25">
      <c r="A55" s="130">
        <f t="shared" si="2"/>
        <v>2073</v>
      </c>
      <c r="B55" s="113">
        <f>'[5]4-PROJEÇÃO (GA e GF)'!B57</f>
        <v>743.4299130550595</v>
      </c>
      <c r="C55" s="110">
        <f>'[5]4-PROJEÇÃO (GA e GF)'!C57</f>
        <v>5362384.0129707474</v>
      </c>
      <c r="D55" s="110">
        <f>'[5]4-PROJEÇÃO (GA e GF)'!D57</f>
        <v>6811503.3119383408</v>
      </c>
      <c r="E55" s="110">
        <f>'[5]4-PROJEÇÃO (GA e GF)'!E57</f>
        <v>0</v>
      </c>
      <c r="F55" s="110">
        <f>'[5]4-PROJEÇÃO (GA e GF)'!F57</f>
        <v>0</v>
      </c>
      <c r="G55" s="110">
        <f>'[5]4-PROJEÇÃO (GA e GF)'!G57</f>
        <v>0</v>
      </c>
      <c r="H55" s="114">
        <f>'[5]4-PROJEÇÃO (GA e GF)'!H57</f>
        <v>12173887.324909087</v>
      </c>
      <c r="I55" s="113">
        <f>'[5]4-PROJEÇÃO (GA e GF)'!I57+'[5]4-PROJEÇÃO (GA e GF)'!J57</f>
        <v>651.65236409623913</v>
      </c>
      <c r="J55" s="110">
        <f>'[5]4-PROJEÇÃO (GA e GF)'!K57</f>
        <v>28818286.516376086</v>
      </c>
      <c r="K55" s="110">
        <f>'[5]4-PROJEÇÃO (GA e GF)'!L57</f>
        <v>394942.38627136772</v>
      </c>
      <c r="L55" s="110">
        <f>'[5]4-PROJEÇÃO (GA e GF)'!M57</f>
        <v>0</v>
      </c>
      <c r="M55" s="110">
        <f>'[5]4-PROJEÇÃO (GA e GF)'!N57</f>
        <v>1356798.2993839171</v>
      </c>
      <c r="N55" s="114">
        <f>'[5]4-PROJEÇÃO (GA e GF)'!O57</f>
        <v>30570027.20203137</v>
      </c>
      <c r="O55" s="119">
        <f>'[5]4-PROJEÇÃO (GA e GF)'!P57</f>
        <v>-523382116.36703259</v>
      </c>
    </row>
    <row r="56" spans="1:15" x14ac:dyDescent="0.25">
      <c r="A56" s="130">
        <f t="shared" si="2"/>
        <v>2074</v>
      </c>
      <c r="B56" s="113">
        <f>'[5]4-PROJEÇÃO (GA e GF)'!B58</f>
        <v>743.44691896718768</v>
      </c>
      <c r="C56" s="110">
        <f>'[5]4-PROJEÇÃO (GA e GF)'!C58</f>
        <v>5396531.6540406421</v>
      </c>
      <c r="D56" s="110">
        <f>'[5]4-PROJEÇÃO (GA e GF)'!D58</f>
        <v>6854878.9392115567</v>
      </c>
      <c r="E56" s="110">
        <f>'[5]4-PROJEÇÃO (GA e GF)'!E58</f>
        <v>0</v>
      </c>
      <c r="F56" s="110">
        <f>'[5]4-PROJEÇÃO (GA e GF)'!F58</f>
        <v>0</v>
      </c>
      <c r="G56" s="110">
        <f>'[5]4-PROJEÇÃO (GA e GF)'!G58</f>
        <v>0</v>
      </c>
      <c r="H56" s="114">
        <f>'[5]4-PROJEÇÃO (GA e GF)'!H58</f>
        <v>12251410.593252199</v>
      </c>
      <c r="I56" s="113">
        <f>'[5]4-PROJEÇÃO (GA e GF)'!I58+'[5]4-PROJEÇÃO (GA e GF)'!J58</f>
        <v>655.63379533195916</v>
      </c>
      <c r="J56" s="110">
        <f>'[5]4-PROJEÇÃO (GA e GF)'!K58</f>
        <v>29134997.200267266</v>
      </c>
      <c r="K56" s="110">
        <f>'[5]4-PROJEÇÃO (GA e GF)'!L58</f>
        <v>411778.74446141924</v>
      </c>
      <c r="L56" s="110">
        <f>'[5]4-PROJEÇÃO (GA e GF)'!M58</f>
        <v>0</v>
      </c>
      <c r="M56" s="110">
        <f>'[5]4-PROJEÇÃO (GA e GF)'!N58</f>
        <v>1354722.0511809301</v>
      </c>
      <c r="N56" s="114">
        <f>'[5]4-PROJEÇÃO (GA e GF)'!O58</f>
        <v>30901497.995909616</v>
      </c>
      <c r="O56" s="119">
        <f>'[5]4-PROJEÇÃO (GA e GF)'!P58</f>
        <v>-542032203.76969004</v>
      </c>
    </row>
    <row r="57" spans="1:15" x14ac:dyDescent="0.25">
      <c r="A57" s="130">
        <f t="shared" si="2"/>
        <v>2075</v>
      </c>
      <c r="B57" s="113">
        <f>'[5]4-PROJEÇÃO (GA e GF)'!B59</f>
        <v>743.46513732472613</v>
      </c>
      <c r="C57" s="110">
        <f>'[5]4-PROJEÇÃO (GA e GF)'!C59</f>
        <v>5443159.7140270146</v>
      </c>
      <c r="D57" s="110">
        <f>'[5]4-PROJEÇÃO (GA e GF)'!D59</f>
        <v>6914107.6673776479</v>
      </c>
      <c r="E57" s="110">
        <f>'[5]4-PROJEÇÃO (GA e GF)'!E59</f>
        <v>0</v>
      </c>
      <c r="F57" s="110">
        <f>'[5]4-PROJEÇÃO (GA e GF)'!F59</f>
        <v>0</v>
      </c>
      <c r="G57" s="110">
        <f>'[5]4-PROJEÇÃO (GA e GF)'!G59</f>
        <v>0</v>
      </c>
      <c r="H57" s="114">
        <f>'[5]4-PROJEÇÃO (GA e GF)'!H59</f>
        <v>12357267.381404663</v>
      </c>
      <c r="I57" s="113">
        <f>'[5]4-PROJEÇÃO (GA e GF)'!I59+'[5]4-PROJEÇÃO (GA e GF)'!J59</f>
        <v>650.58646825692324</v>
      </c>
      <c r="J57" s="110">
        <f>'[5]4-PROJEÇÃO (GA e GF)'!K59</f>
        <v>28900248.687061086</v>
      </c>
      <c r="K57" s="110">
        <f>'[5]4-PROJEÇÃO (GA e GF)'!L59</f>
        <v>420019.71839258686</v>
      </c>
      <c r="L57" s="110">
        <f>'[5]4-PROJEÇÃO (GA e GF)'!M59</f>
        <v>0</v>
      </c>
      <c r="M57" s="110">
        <f>'[5]4-PROJEÇÃO (GA e GF)'!N59</f>
        <v>1366299.2622912177</v>
      </c>
      <c r="N57" s="114">
        <f>'[5]4-PROJEÇÃO (GA e GF)'!O59</f>
        <v>30686567.667744894</v>
      </c>
      <c r="O57" s="119">
        <f>'[5]4-PROJEÇÃO (GA e GF)'!P59</f>
        <v>-560361504.05603027</v>
      </c>
    </row>
    <row r="58" spans="1:15" x14ac:dyDescent="0.25">
      <c r="A58" s="130">
        <f t="shared" si="2"/>
        <v>2076</v>
      </c>
      <c r="B58" s="113">
        <f>'[5]4-PROJEÇÃO (GA e GF)'!B60</f>
        <v>742.51812905626412</v>
      </c>
      <c r="C58" s="110">
        <f>'[5]4-PROJEÇÃO (GA e GF)'!C60</f>
        <v>5453084.6469910182</v>
      </c>
      <c r="D58" s="110">
        <f>'[5]4-PROJEÇÃO (GA e GF)'!D60</f>
        <v>6926714.6932063764</v>
      </c>
      <c r="E58" s="110">
        <f>'[5]4-PROJEÇÃO (GA e GF)'!E60</f>
        <v>0</v>
      </c>
      <c r="F58" s="110">
        <f>'[5]4-PROJEÇÃO (GA e GF)'!F60</f>
        <v>0</v>
      </c>
      <c r="G58" s="110">
        <f>'[5]4-PROJEÇÃO (GA e GF)'!G60</f>
        <v>0</v>
      </c>
      <c r="H58" s="114">
        <f>'[5]4-PROJEÇÃO (GA e GF)'!H60</f>
        <v>12379799.340197396</v>
      </c>
      <c r="I58" s="113">
        <f>'[5]4-PROJEÇÃO (GA e GF)'!I60+'[5]4-PROJEÇÃO (GA e GF)'!J60</f>
        <v>663.57036870182719</v>
      </c>
      <c r="J58" s="110">
        <f>'[5]4-PROJEÇÃO (GA e GF)'!K60</f>
        <v>29623129.062588871</v>
      </c>
      <c r="K58" s="110">
        <f>'[5]4-PROJEÇÃO (GA e GF)'!L60</f>
        <v>441084.8508056408</v>
      </c>
      <c r="L58" s="110">
        <f>'[5]4-PROJEÇÃO (GA e GF)'!M60</f>
        <v>0</v>
      </c>
      <c r="M58" s="110">
        <f>'[5]4-PROJEÇÃO (GA e GF)'!N60</f>
        <v>1368468.5454118056</v>
      </c>
      <c r="N58" s="114">
        <f>'[5]4-PROJEÇÃO (GA e GF)'!O60</f>
        <v>31432682.458806317</v>
      </c>
      <c r="O58" s="119">
        <f>'[5]4-PROJEÇÃO (GA e GF)'!P60</f>
        <v>-579414387.17463911</v>
      </c>
    </row>
    <row r="59" spans="1:15" x14ac:dyDescent="0.25">
      <c r="A59" s="131">
        <f t="shared" si="2"/>
        <v>2077</v>
      </c>
      <c r="B59" s="113">
        <f>'[5]4-PROJEÇÃO (GA e GF)'!B61</f>
        <v>742.52345462738322</v>
      </c>
      <c r="C59" s="110">
        <f>'[5]4-PROJEÇÃO (GA e GF)'!C61</f>
        <v>5504441.1411288967</v>
      </c>
      <c r="D59" s="110">
        <f>'[5]4-PROJEÇÃO (GA e GF)'!D61</f>
        <v>6991949.657554985</v>
      </c>
      <c r="E59" s="110">
        <f>'[5]4-PROJEÇÃO (GA e GF)'!E61</f>
        <v>0</v>
      </c>
      <c r="F59" s="110">
        <f>'[5]4-PROJEÇÃO (GA e GF)'!F61</f>
        <v>0</v>
      </c>
      <c r="G59" s="110">
        <f>'[5]4-PROJEÇÃO (GA e GF)'!G61</f>
        <v>0</v>
      </c>
      <c r="H59" s="114">
        <f>'[5]4-PROJEÇÃO (GA e GF)'!H61</f>
        <v>12496390.798683882</v>
      </c>
      <c r="I59" s="113">
        <f>'[5]4-PROJEÇÃO (GA e GF)'!I61+'[5]4-PROJEÇÃO (GA e GF)'!J61</f>
        <v>659.53047273311131</v>
      </c>
      <c r="J59" s="110">
        <f>'[5]4-PROJEÇÃO (GA e GF)'!K61</f>
        <v>29438753.020566151</v>
      </c>
      <c r="K59" s="110">
        <f>'[5]4-PROJEÇÃO (GA e GF)'!L61</f>
        <v>454127.47844927886</v>
      </c>
      <c r="L59" s="110">
        <f>'[5]4-PROJEÇÃO (GA e GF)'!M61</f>
        <v>0</v>
      </c>
      <c r="M59" s="110">
        <f>'[5]4-PROJEÇÃO (GA e GF)'!N61</f>
        <v>1384773.4516861399</v>
      </c>
      <c r="N59" s="114">
        <f>'[5]4-PROJEÇÃO (GA e GF)'!O61</f>
        <v>31277653.950701568</v>
      </c>
      <c r="O59" s="119">
        <f>'[5]4-PROJEÇÃO (GA e GF)'!P61</f>
        <v>-598195650.32665682</v>
      </c>
    </row>
    <row r="60" spans="1:15" x14ac:dyDescent="0.25">
      <c r="A60" s="130">
        <f>A59+1</f>
        <v>2078</v>
      </c>
      <c r="B60" s="113">
        <f>'[5]4-PROJEÇÃO (GA e GF)'!B62</f>
        <v>742.52465244246241</v>
      </c>
      <c r="C60" s="110">
        <f>'[5]4-PROJEÇÃO (GA e GF)'!C62</f>
        <v>5554404.9743040428</v>
      </c>
      <c r="D60" s="110">
        <f>'[5]4-PROJEÇÃO (GA e GF)'!D62</f>
        <v>7055415.6111917337</v>
      </c>
      <c r="E60" s="110">
        <f>'[5]4-PROJEÇÃO (GA e GF)'!E62</f>
        <v>0</v>
      </c>
      <c r="F60" s="110">
        <f>'[5]4-PROJEÇÃO (GA e GF)'!F62</f>
        <v>0</v>
      </c>
      <c r="G60" s="110">
        <f>'[5]4-PROJEÇÃO (GA e GF)'!G62</f>
        <v>0</v>
      </c>
      <c r="H60" s="114">
        <f>'[5]4-PROJEÇÃO (GA e GF)'!H62</f>
        <v>12609820.585495777</v>
      </c>
      <c r="I60" s="113">
        <f>'[5]4-PROJEÇÃO (GA e GF)'!I62+'[5]4-PROJEÇÃO (GA e GF)'!J62</f>
        <v>654.48991893445611</v>
      </c>
      <c r="J60" s="110">
        <f>'[5]4-PROJEÇÃO (GA e GF)'!K62</f>
        <v>29311963.821059905</v>
      </c>
      <c r="K60" s="110">
        <f>'[5]4-PROJEÇÃO (GA e GF)'!L62</f>
        <v>468595.48025100178</v>
      </c>
      <c r="L60" s="110">
        <f>'[5]4-PROJEÇÃO (GA e GF)'!M62</f>
        <v>0</v>
      </c>
      <c r="M60" s="110">
        <f>'[5]4-PROJEÇÃO (GA e GF)'!N62</f>
        <v>1388725.5900275642</v>
      </c>
      <c r="N60" s="114">
        <f>'[5]4-PROJEÇÃO (GA e GF)'!O62</f>
        <v>31169284.891338471</v>
      </c>
      <c r="O60" s="119">
        <f>'[5]4-PROJEÇÃO (GA e GF)'!P62</f>
        <v>-616755114.63249946</v>
      </c>
    </row>
    <row r="61" spans="1:15" x14ac:dyDescent="0.25">
      <c r="A61" s="130">
        <f t="shared" ref="A61:A78" si="3">A60+1</f>
        <v>2079</v>
      </c>
      <c r="B61" s="113">
        <f>'[5]4-PROJEÇÃO (GA e GF)'!B63</f>
        <v>742.56230439255921</v>
      </c>
      <c r="C61" s="110">
        <f>'[5]4-PROJEÇÃO (GA e GF)'!C63</f>
        <v>5623006.7632891666</v>
      </c>
      <c r="D61" s="110">
        <f>'[5]4-PROJEÇÃO (GA e GF)'!D63</f>
        <v>7142556.2023442481</v>
      </c>
      <c r="E61" s="110">
        <f>'[5]4-PROJEÇÃO (GA e GF)'!E63</f>
        <v>0</v>
      </c>
      <c r="F61" s="110">
        <f>'[5]4-PROJEÇÃO (GA e GF)'!F63</f>
        <v>0</v>
      </c>
      <c r="G61" s="110">
        <f>'[5]4-PROJEÇÃO (GA e GF)'!G63</f>
        <v>0</v>
      </c>
      <c r="H61" s="114">
        <f>'[5]4-PROJEÇÃO (GA e GF)'!H63</f>
        <v>12765562.965633415</v>
      </c>
      <c r="I61" s="113">
        <f>'[5]4-PROJEÇÃO (GA e GF)'!I63+'[5]4-PROJEÇÃO (GA e GF)'!J63</f>
        <v>644.45189496824582</v>
      </c>
      <c r="J61" s="110">
        <f>'[5]4-PROJEÇÃO (GA e GF)'!K63</f>
        <v>28724852.460967984</v>
      </c>
      <c r="K61" s="110">
        <f>'[5]4-PROJEÇÃO (GA e GF)'!L63</f>
        <v>475074.25217222364</v>
      </c>
      <c r="L61" s="110">
        <f>'[5]4-PROJEÇÃO (GA e GF)'!M63</f>
        <v>0</v>
      </c>
      <c r="M61" s="110">
        <f>'[5]4-PROJEÇÃO (GA e GF)'!N63</f>
        <v>1393657.8777365691</v>
      </c>
      <c r="N61" s="114">
        <f>'[5]4-PROJEÇÃO (GA e GF)'!O63</f>
        <v>30593584.590876777</v>
      </c>
      <c r="O61" s="119">
        <f>'[5]4-PROJEÇÃO (GA e GF)'!P63</f>
        <v>-634583136.25774288</v>
      </c>
    </row>
    <row r="62" spans="1:15" x14ac:dyDescent="0.25">
      <c r="A62" s="130">
        <f t="shared" si="3"/>
        <v>2080</v>
      </c>
      <c r="B62" s="113">
        <f>'[5]4-PROJEÇÃO (GA e GF)'!B64</f>
        <v>742.59705615000121</v>
      </c>
      <c r="C62" s="110">
        <f>'[5]4-PROJEÇÃO (GA e GF)'!C64</f>
        <v>5658596.903734589</v>
      </c>
      <c r="D62" s="110">
        <f>'[5]4-PROJEÇÃO (GA e GF)'!D64</f>
        <v>7187764.1469692439</v>
      </c>
      <c r="E62" s="110">
        <f>'[5]4-PROJEÇÃO (GA e GF)'!E64</f>
        <v>0</v>
      </c>
      <c r="F62" s="110">
        <f>'[5]4-PROJEÇÃO (GA e GF)'!F64</f>
        <v>0</v>
      </c>
      <c r="G62" s="110">
        <f>'[5]4-PROJEÇÃO (GA e GF)'!G64</f>
        <v>0</v>
      </c>
      <c r="H62" s="114">
        <f>'[5]4-PROJEÇÃO (GA e GF)'!H64</f>
        <v>12846361.050703833</v>
      </c>
      <c r="I62" s="113">
        <f>'[5]4-PROJEÇÃO (GA e GF)'!I64+'[5]4-PROJEÇÃO (GA e GF)'!J64</f>
        <v>641.4076967390846</v>
      </c>
      <c r="J62" s="110">
        <f>'[5]4-PROJEÇÃO (GA e GF)'!K64</f>
        <v>28658816.161826655</v>
      </c>
      <c r="K62" s="110">
        <f>'[5]4-PROJEÇÃO (GA e GF)'!L64</f>
        <v>483046.43935172958</v>
      </c>
      <c r="L62" s="110">
        <f>'[5]4-PROJEÇÃO (GA e GF)'!M64</f>
        <v>0</v>
      </c>
      <c r="M62" s="110">
        <f>'[5]4-PROJEÇÃO (GA e GF)'!N64</f>
        <v>1391901.804850328</v>
      </c>
      <c r="N62" s="114">
        <f>'[5]4-PROJEÇÃO (GA e GF)'!O64</f>
        <v>30533764.406028714</v>
      </c>
      <c r="O62" s="119">
        <f>'[5]4-PROJEÇÃO (GA e GF)'!P64</f>
        <v>-652270539.61306775</v>
      </c>
    </row>
    <row r="63" spans="1:15" x14ac:dyDescent="0.25">
      <c r="A63" s="130">
        <f t="shared" si="3"/>
        <v>2081</v>
      </c>
      <c r="B63" s="113">
        <f>'[5]4-PROJEÇÃO (GA e GF)'!B65</f>
        <v>742.61923540602356</v>
      </c>
      <c r="C63" s="110">
        <f>'[5]4-PROJEÇÃO (GA e GF)'!C65</f>
        <v>5696699.7840588503</v>
      </c>
      <c r="D63" s="110">
        <f>'[5]4-PROJEÇÃO (GA e GF)'!D65</f>
        <v>7236163.8689763434</v>
      </c>
      <c r="E63" s="110">
        <f>'[5]4-PROJEÇÃO (GA e GF)'!E65</f>
        <v>0</v>
      </c>
      <c r="F63" s="110">
        <f>'[5]4-PROJEÇÃO (GA e GF)'!F65</f>
        <v>0</v>
      </c>
      <c r="G63" s="110">
        <f>'[5]4-PROJEÇÃO (GA e GF)'!G65</f>
        <v>0</v>
      </c>
      <c r="H63" s="114">
        <f>'[5]4-PROJEÇÃO (GA e GF)'!H65</f>
        <v>12932863.653035194</v>
      </c>
      <c r="I63" s="113">
        <f>'[5]4-PROJEÇÃO (GA e GF)'!I65+'[5]4-PROJEÇÃO (GA e GF)'!J65</f>
        <v>632.39640198410302</v>
      </c>
      <c r="J63" s="110">
        <f>'[5]4-PROJEÇÃO (GA e GF)'!K65</f>
        <v>28344323.355118379</v>
      </c>
      <c r="K63" s="110">
        <f>'[5]4-PROJEÇÃO (GA e GF)'!L65</f>
        <v>498567.10298627615</v>
      </c>
      <c r="L63" s="110">
        <f>'[5]4-PROJEÇÃO (GA e GF)'!M65</f>
        <v>0</v>
      </c>
      <c r="M63" s="110">
        <f>'[5]4-PROJEÇÃO (GA e GF)'!N65</f>
        <v>1395854.0485371582</v>
      </c>
      <c r="N63" s="114">
        <f>'[5]4-PROJEÇÃO (GA e GF)'!O65</f>
        <v>30238744.506641813</v>
      </c>
      <c r="O63" s="119">
        <f>'[5]4-PROJEÇÃO (GA e GF)'!P65</f>
        <v>-669576420.46667445</v>
      </c>
    </row>
    <row r="64" spans="1:15" x14ac:dyDescent="0.25">
      <c r="A64" s="130">
        <f t="shared" si="3"/>
        <v>2082</v>
      </c>
      <c r="B64" s="113">
        <f>'[5]4-PROJEÇÃO (GA e GF)'!B66</f>
        <v>742.64055046418252</v>
      </c>
      <c r="C64" s="110">
        <f>'[5]4-PROJEÇÃO (GA e GF)'!C66</f>
        <v>5782558.2017805539</v>
      </c>
      <c r="D64" s="110">
        <f>'[5]4-PROJEÇÃO (GA e GF)'!D66</f>
        <v>7345224.4836683488</v>
      </c>
      <c r="E64" s="110">
        <f>'[5]4-PROJEÇÃO (GA e GF)'!E66</f>
        <v>0</v>
      </c>
      <c r="F64" s="110">
        <f>'[5]4-PROJEÇÃO (GA e GF)'!F66</f>
        <v>0</v>
      </c>
      <c r="G64" s="110">
        <f>'[5]4-PROJEÇÃO (GA e GF)'!G66</f>
        <v>0</v>
      </c>
      <c r="H64" s="114">
        <f>'[5]4-PROJEÇÃO (GA e GF)'!H66</f>
        <v>13127782.685448904</v>
      </c>
      <c r="I64" s="113">
        <f>'[5]4-PROJEÇÃO (GA e GF)'!I66+'[5]4-PROJEÇÃO (GA e GF)'!J66</f>
        <v>624.38976446279071</v>
      </c>
      <c r="J64" s="110">
        <f>'[5]4-PROJEÇÃO (GA e GF)'!K66</f>
        <v>27744323.122886971</v>
      </c>
      <c r="K64" s="110">
        <f>'[5]4-PROJEÇÃO (GA e GF)'!L66</f>
        <v>504652.70341526589</v>
      </c>
      <c r="L64" s="110">
        <f>'[5]4-PROJEÇÃO (GA e GF)'!M66</f>
        <v>0</v>
      </c>
      <c r="M64" s="110">
        <f>'[5]4-PROJEÇÃO (GA e GF)'!N66</f>
        <v>1395349.1574464107</v>
      </c>
      <c r="N64" s="114">
        <f>'[5]4-PROJEÇÃO (GA e GF)'!O66</f>
        <v>29644324.983748648</v>
      </c>
      <c r="O64" s="119">
        <f>'[5]4-PROJEÇÃO (GA e GF)'!P66</f>
        <v>-686092962.76497424</v>
      </c>
    </row>
    <row r="65" spans="1:15" x14ac:dyDescent="0.25">
      <c r="A65" s="130">
        <f t="shared" si="3"/>
        <v>2083</v>
      </c>
      <c r="B65" s="113">
        <f>'[5]4-PROJEÇÃO (GA e GF)'!B67</f>
        <v>742.66091580499278</v>
      </c>
      <c r="C65" s="110">
        <f>'[5]4-PROJEÇÃO (GA e GF)'!C67</f>
        <v>5855367.8327302402</v>
      </c>
      <c r="D65" s="110">
        <f>'[5]4-PROJEÇÃO (GA e GF)'!D67</f>
        <v>7437710.0350863729</v>
      </c>
      <c r="E65" s="110">
        <f>'[5]4-PROJEÇÃO (GA e GF)'!E67</f>
        <v>0</v>
      </c>
      <c r="F65" s="110">
        <f>'[5]4-PROJEÇÃO (GA e GF)'!F67</f>
        <v>0</v>
      </c>
      <c r="G65" s="110">
        <f>'[5]4-PROJEÇÃO (GA e GF)'!G67</f>
        <v>0</v>
      </c>
      <c r="H65" s="114">
        <f>'[5]4-PROJEÇÃO (GA e GF)'!H67</f>
        <v>13293077.867816612</v>
      </c>
      <c r="I65" s="113">
        <f>'[5]4-PROJEÇÃO (GA e GF)'!I67+'[5]4-PROJEÇÃO (GA e GF)'!J67</f>
        <v>614.35964893114328</v>
      </c>
      <c r="J65" s="110">
        <f>'[5]4-PROJEÇÃO (GA e GF)'!K67</f>
        <v>27333388.99613329</v>
      </c>
      <c r="K65" s="110">
        <f>'[5]4-PROJEÇÃO (GA e GF)'!L67</f>
        <v>503779.35946901469</v>
      </c>
      <c r="L65" s="110">
        <f>'[5]4-PROJEÇÃO (GA e GF)'!M67</f>
        <v>0</v>
      </c>
      <c r="M65" s="110">
        <f>'[5]4-PROJEÇÃO (GA e GF)'!N67</f>
        <v>1395806.8443680785</v>
      </c>
      <c r="N65" s="114">
        <f>'[5]4-PROJEÇÃO (GA e GF)'!O67</f>
        <v>29232975.199970383</v>
      </c>
      <c r="O65" s="119">
        <f>'[5]4-PROJEÇÃO (GA e GF)'!P67</f>
        <v>-702032860.09712803</v>
      </c>
    </row>
    <row r="66" spans="1:15" x14ac:dyDescent="0.25">
      <c r="A66" s="130">
        <f t="shared" si="3"/>
        <v>2084</v>
      </c>
      <c r="B66" s="113">
        <f>'[5]4-PROJEÇÃO (GA e GF)'!B68</f>
        <v>742.68000607902832</v>
      </c>
      <c r="C66" s="110">
        <f>'[5]4-PROJEÇÃO (GA e GF)'!C68</f>
        <v>5924387.8844110519</v>
      </c>
      <c r="D66" s="110">
        <f>'[5]4-PROJEÇÃO (GA e GF)'!D68</f>
        <v>7525381.9193596421</v>
      </c>
      <c r="E66" s="110">
        <f>'[5]4-PROJEÇÃO (GA e GF)'!E68</f>
        <v>0</v>
      </c>
      <c r="F66" s="110">
        <f>'[5]4-PROJEÇÃO (GA e GF)'!F68</f>
        <v>0</v>
      </c>
      <c r="G66" s="110">
        <f>'[5]4-PROJEÇÃO (GA e GF)'!G68</f>
        <v>0</v>
      </c>
      <c r="H66" s="114">
        <f>'[5]4-PROJEÇÃO (GA e GF)'!H68</f>
        <v>13449769.803770695</v>
      </c>
      <c r="I66" s="113">
        <f>'[5]4-PROJEÇÃO (GA e GF)'!I68+'[5]4-PROJEÇÃO (GA e GF)'!J68</f>
        <v>601.32955338048589</v>
      </c>
      <c r="J66" s="110">
        <f>'[5]4-PROJEÇÃO (GA e GF)'!K68</f>
        <v>26733555.754325535</v>
      </c>
      <c r="K66" s="110">
        <f>'[5]4-PROJEÇÃO (GA e GF)'!L68</f>
        <v>510771.88978815323</v>
      </c>
      <c r="L66" s="110">
        <f>'[5]4-PROJEÇÃO (GA e GF)'!M68</f>
        <v>0</v>
      </c>
      <c r="M66" s="110">
        <f>'[5]4-PROJEÇÃO (GA e GF)'!N68</f>
        <v>1398031.8488261611</v>
      </c>
      <c r="N66" s="114">
        <f>'[5]4-PROJEÇÃO (GA e GF)'!O68</f>
        <v>28642359.492939852</v>
      </c>
      <c r="O66" s="119">
        <f>'[5]4-PROJEÇÃO (GA e GF)'!P68</f>
        <v>-717225449.7862972</v>
      </c>
    </row>
    <row r="67" spans="1:15" x14ac:dyDescent="0.25">
      <c r="A67" s="130">
        <f t="shared" si="3"/>
        <v>2085</v>
      </c>
      <c r="B67" s="113">
        <f>'[5]4-PROJEÇÃO (GA e GF)'!B69</f>
        <v>742.70251148999319</v>
      </c>
      <c r="C67" s="110">
        <f>'[5]4-PROJEÇÃO (GA e GF)'!C69</f>
        <v>6007397.1965897121</v>
      </c>
      <c r="D67" s="110">
        <f>'[5]4-PROJEÇÃO (GA e GF)'!D69</f>
        <v>7630823.4922606144</v>
      </c>
      <c r="E67" s="110">
        <f>'[5]4-PROJEÇÃO (GA e GF)'!E69</f>
        <v>0</v>
      </c>
      <c r="F67" s="110">
        <f>'[5]4-PROJEÇÃO (GA e GF)'!F69</f>
        <v>0</v>
      </c>
      <c r="G67" s="110">
        <f>'[5]4-PROJEÇÃO (GA e GF)'!G69</f>
        <v>0</v>
      </c>
      <c r="H67" s="114">
        <f>'[5]4-PROJEÇÃO (GA e GF)'!H69</f>
        <v>13638220.688850326</v>
      </c>
      <c r="I67" s="113">
        <f>'[5]4-PROJEÇÃO (GA e GF)'!I69+'[5]4-PROJEÇÃO (GA e GF)'!J69</f>
        <v>589.328664935745</v>
      </c>
      <c r="J67" s="110">
        <f>'[5]4-PROJEÇÃO (GA e GF)'!K69</f>
        <v>25945407.959112205</v>
      </c>
      <c r="K67" s="110">
        <f>'[5]4-PROJEÇÃO (GA e GF)'!L69</f>
        <v>515592.16041032027</v>
      </c>
      <c r="L67" s="110">
        <f>'[5]4-PROJEÇÃO (GA e GF)'!M69</f>
        <v>0</v>
      </c>
      <c r="M67" s="110">
        <f>'[5]4-PROJEÇÃO (GA e GF)'!N69</f>
        <v>1396091.7086884594</v>
      </c>
      <c r="N67" s="114">
        <f>'[5]4-PROJEÇÃO (GA e GF)'!O69</f>
        <v>27857091.828210983</v>
      </c>
      <c r="O67" s="119">
        <f>'[5]4-PROJEÇÃO (GA e GF)'!P69</f>
        <v>-731444320.92565787</v>
      </c>
    </row>
    <row r="68" spans="1:15" x14ac:dyDescent="0.25">
      <c r="A68" s="130">
        <f t="shared" si="3"/>
        <v>2086</v>
      </c>
      <c r="B68" s="113">
        <f>'[5]4-PROJEÇÃO (GA e GF)'!B70</f>
        <v>742.71850577218038</v>
      </c>
      <c r="C68" s="110">
        <f>'[5]4-PROJEÇÃO (GA e GF)'!C70</f>
        <v>6081539.8382541649</v>
      </c>
      <c r="D68" s="110">
        <f>'[5]4-PROJEÇÃO (GA e GF)'!D70</f>
        <v>7725002.2843858553</v>
      </c>
      <c r="E68" s="110">
        <f>'[5]4-PROJEÇÃO (GA e GF)'!E70</f>
        <v>0</v>
      </c>
      <c r="F68" s="110">
        <f>'[5]4-PROJEÇÃO (GA e GF)'!F70</f>
        <v>0</v>
      </c>
      <c r="G68" s="110">
        <f>'[5]4-PROJEÇÃO (GA e GF)'!G70</f>
        <v>0</v>
      </c>
      <c r="H68" s="114">
        <f>'[5]4-PROJEÇÃO (GA e GF)'!H70</f>
        <v>13806542.122640021</v>
      </c>
      <c r="I68" s="113">
        <f>'[5]4-PROJEÇÃO (GA e GF)'!I70+'[5]4-PROJEÇÃO (GA e GF)'!J70</f>
        <v>581.30405809604054</v>
      </c>
      <c r="J68" s="110">
        <f>'[5]4-PROJEÇÃO (GA e GF)'!K70</f>
        <v>25654099.538803864</v>
      </c>
      <c r="K68" s="110">
        <f>'[5]4-PROJEÇÃO (GA e GF)'!L70</f>
        <v>517709.90361509443</v>
      </c>
      <c r="L68" s="110">
        <f>'[5]4-PROJEÇÃO (GA e GF)'!M70</f>
        <v>0</v>
      </c>
      <c r="M68" s="110">
        <f>'[5]4-PROJEÇÃO (GA e GF)'!N70</f>
        <v>1392351.7835096621</v>
      </c>
      <c r="N68" s="114">
        <f>'[5]4-PROJEÇÃO (GA e GF)'!O70</f>
        <v>27564161.22592862</v>
      </c>
      <c r="O68" s="119">
        <f>'[5]4-PROJEÇÃO (GA e GF)'!P70</f>
        <v>-745201940.02894652</v>
      </c>
    </row>
    <row r="69" spans="1:15" x14ac:dyDescent="0.25">
      <c r="A69" s="130">
        <f t="shared" si="3"/>
        <v>2087</v>
      </c>
      <c r="B69" s="113">
        <f>'[5]4-PROJEÇÃO (GA e GF)'!B71</f>
        <v>742.7454931708528</v>
      </c>
      <c r="C69" s="110">
        <f>'[5]4-PROJEÇÃO (GA e GF)'!C71</f>
        <v>6162697.3175276164</v>
      </c>
      <c r="D69" s="110">
        <f>'[5]4-PROJEÇÃO (GA e GF)'!D71</f>
        <v>7828091.5889792098</v>
      </c>
      <c r="E69" s="110">
        <f>'[5]4-PROJEÇÃO (GA e GF)'!E71</f>
        <v>0</v>
      </c>
      <c r="F69" s="110">
        <f>'[5]4-PROJEÇÃO (GA e GF)'!F71</f>
        <v>0</v>
      </c>
      <c r="G69" s="110">
        <f>'[5]4-PROJEÇÃO (GA e GF)'!G71</f>
        <v>0</v>
      </c>
      <c r="H69" s="114">
        <f>'[5]4-PROJEÇÃO (GA e GF)'!H71</f>
        <v>13990788.906506825</v>
      </c>
      <c r="I69" s="113">
        <f>'[5]4-PROJEÇÃO (GA e GF)'!I71+'[5]4-PROJEÇÃO (GA e GF)'!J71</f>
        <v>573.25368786548256</v>
      </c>
      <c r="J69" s="110">
        <f>'[5]4-PROJEÇÃO (GA e GF)'!K71</f>
        <v>25059951.950996511</v>
      </c>
      <c r="K69" s="110">
        <f>'[5]4-PROJEÇÃO (GA e GF)'!L71</f>
        <v>530996.01842502435</v>
      </c>
      <c r="L69" s="110">
        <f>'[5]4-PROJEÇÃO (GA e GF)'!M71</f>
        <v>0</v>
      </c>
      <c r="M69" s="110">
        <f>'[5]4-PROJEÇÃO (GA e GF)'!N71</f>
        <v>1397220.6483676557</v>
      </c>
      <c r="N69" s="114">
        <f>'[5]4-PROJEÇÃO (GA e GF)'!O71</f>
        <v>26988168.61778919</v>
      </c>
      <c r="O69" s="119">
        <f>'[5]4-PROJEÇÃO (GA e GF)'!P71</f>
        <v>-758199319.74022889</v>
      </c>
    </row>
    <row r="70" spans="1:15" x14ac:dyDescent="0.25">
      <c r="A70" s="130">
        <f t="shared" si="3"/>
        <v>2088</v>
      </c>
      <c r="B70" s="113">
        <f>'[5]4-PROJEÇÃO (GA e GF)'!B72</f>
        <v>742.78574457096806</v>
      </c>
      <c r="C70" s="110">
        <f>'[5]4-PROJEÇÃO (GA e GF)'!C72</f>
        <v>6183404.7975634933</v>
      </c>
      <c r="D70" s="110">
        <f>'[5]4-PROJEÇÃO (GA e GF)'!D72</f>
        <v>7854395.0145647516</v>
      </c>
      <c r="E70" s="110">
        <f>'[5]4-PROJEÇÃO (GA e GF)'!E72</f>
        <v>0</v>
      </c>
      <c r="F70" s="110">
        <f>'[5]4-PROJEÇÃO (GA e GF)'!F72</f>
        <v>0</v>
      </c>
      <c r="G70" s="110">
        <f>'[5]4-PROJEÇÃO (GA e GF)'!G72</f>
        <v>0</v>
      </c>
      <c r="H70" s="114">
        <f>'[5]4-PROJEÇÃO (GA e GF)'!H72</f>
        <v>14037799.812128246</v>
      </c>
      <c r="I70" s="113">
        <f>'[5]4-PROJEÇÃO (GA e GF)'!I72+'[5]4-PROJEÇÃO (GA e GF)'!J72</f>
        <v>570.22159290193588</v>
      </c>
      <c r="J70" s="110">
        <f>'[5]4-PROJEÇÃO (GA e GF)'!K72</f>
        <v>25234573.133720085</v>
      </c>
      <c r="K70" s="110">
        <f>'[5]4-PROJEÇÃO (GA e GF)'!L72</f>
        <v>534418.39580897882</v>
      </c>
      <c r="L70" s="110">
        <f>'[5]4-PROJEÇÃO (GA e GF)'!M72</f>
        <v>0</v>
      </c>
      <c r="M70" s="110">
        <f>'[5]4-PROJEÇÃO (GA e GF)'!N72</f>
        <v>1397263.9762745826</v>
      </c>
      <c r="N70" s="114">
        <f>'[5]4-PROJEÇÃO (GA e GF)'!O72</f>
        <v>27166255.505803648</v>
      </c>
      <c r="O70" s="119">
        <f>'[5]4-PROJEÇÃO (GA e GF)'!P72</f>
        <v>-771327775.43390429</v>
      </c>
    </row>
    <row r="71" spans="1:15" x14ac:dyDescent="0.25">
      <c r="A71" s="130">
        <f t="shared" si="3"/>
        <v>2089</v>
      </c>
      <c r="B71" s="113">
        <f>'[5]4-PROJEÇÃO (GA e GF)'!B73</f>
        <v>742.80618468468629</v>
      </c>
      <c r="C71" s="110">
        <f>'[5]4-PROJEÇÃO (GA e GF)'!C73</f>
        <v>6247392.3363962453</v>
      </c>
      <c r="D71" s="110">
        <f>'[5]4-PROJEÇÃO (GA e GF)'!D73</f>
        <v>7935674.4103759844</v>
      </c>
      <c r="E71" s="110">
        <f>'[5]4-PROJEÇÃO (GA e GF)'!E73</f>
        <v>0</v>
      </c>
      <c r="F71" s="110">
        <f>'[5]4-PROJEÇÃO (GA e GF)'!F73</f>
        <v>0</v>
      </c>
      <c r="G71" s="110">
        <f>'[5]4-PROJEÇÃO (GA e GF)'!G73</f>
        <v>0</v>
      </c>
      <c r="H71" s="114">
        <f>'[5]4-PROJEÇÃO (GA e GF)'!H73</f>
        <v>14183066.74677223</v>
      </c>
      <c r="I71" s="113">
        <f>'[5]4-PROJEÇÃO (GA e GF)'!I73+'[5]4-PROJEÇÃO (GA e GF)'!J73</f>
        <v>563.21051906820423</v>
      </c>
      <c r="J71" s="110">
        <f>'[5]4-PROJEÇÃO (GA e GF)'!K73</f>
        <v>24944608.805727199</v>
      </c>
      <c r="K71" s="110">
        <f>'[5]4-PROJEÇÃO (GA e GF)'!L73</f>
        <v>548561.32543142093</v>
      </c>
      <c r="L71" s="110">
        <f>'[5]4-PROJEÇÃO (GA e GF)'!M73</f>
        <v>0</v>
      </c>
      <c r="M71" s="110">
        <f>'[5]4-PROJEÇÃO (GA e GF)'!N73</f>
        <v>1403800.0601255661</v>
      </c>
      <c r="N71" s="114">
        <f>'[5]4-PROJEÇÃO (GA e GF)'!O73</f>
        <v>26896970.191284187</v>
      </c>
      <c r="O71" s="119">
        <f>'[5]4-PROJEÇÃO (GA e GF)'!P73</f>
        <v>-784041678.8784163</v>
      </c>
    </row>
    <row r="72" spans="1:15" x14ac:dyDescent="0.25">
      <c r="A72" s="130">
        <f t="shared" si="3"/>
        <v>2090</v>
      </c>
      <c r="B72" s="113">
        <f>'[5]4-PROJEÇÃO (GA e GF)'!B74</f>
        <v>742.8249069902879</v>
      </c>
      <c r="C72" s="110">
        <f>'[5]4-PROJEÇÃO (GA e GF)'!C74</f>
        <v>6323532.0545325018</v>
      </c>
      <c r="D72" s="110">
        <f>'[5]4-PROJEÇÃO (GA e GF)'!D74</f>
        <v>8032389.9646892687</v>
      </c>
      <c r="E72" s="110">
        <f>'[5]4-PROJEÇÃO (GA e GF)'!E74</f>
        <v>0</v>
      </c>
      <c r="F72" s="110">
        <f>'[5]4-PROJEÇÃO (GA e GF)'!F74</f>
        <v>0</v>
      </c>
      <c r="G72" s="110">
        <f>'[5]4-PROJEÇÃO (GA e GF)'!G74</f>
        <v>0</v>
      </c>
      <c r="H72" s="114">
        <f>'[5]4-PROJEÇÃO (GA e GF)'!H74</f>
        <v>14355922.019221772</v>
      </c>
      <c r="I72" s="113">
        <f>'[5]4-PROJEÇÃO (GA e GF)'!I74+'[5]4-PROJEÇÃO (GA e GF)'!J74</f>
        <v>558.21629085517156</v>
      </c>
      <c r="J72" s="110">
        <f>'[5]4-PROJEÇÃO (GA e GF)'!K74</f>
        <v>24629062.181887839</v>
      </c>
      <c r="K72" s="110">
        <f>'[5]4-PROJEÇÃO (GA e GF)'!L74</f>
        <v>298998.86311368371</v>
      </c>
      <c r="L72" s="110">
        <f>'[5]4-PROJEÇÃO (GA e GF)'!M74</f>
        <v>0</v>
      </c>
      <c r="M72" s="110">
        <f>'[5]4-PROJEÇÃO (GA e GF)'!N74</f>
        <v>1407477.2440594146</v>
      </c>
      <c r="N72" s="114">
        <f>'[5]4-PROJEÇÃO (GA e GF)'!O74</f>
        <v>26335538.289060935</v>
      </c>
      <c r="O72" s="119">
        <f>'[5]4-PROJEÇÃO (GA e GF)'!P74</f>
        <v>-796021295.14825547</v>
      </c>
    </row>
    <row r="73" spans="1:15" x14ac:dyDescent="0.25">
      <c r="A73" s="130">
        <f t="shared" si="3"/>
        <v>2091</v>
      </c>
      <c r="B73" s="113">
        <f>'[5]4-PROJEÇÃO (GA e GF)'!B75</f>
        <v>742.820728360624</v>
      </c>
      <c r="C73" s="110">
        <f>'[5]4-PROJEÇÃO (GA e GF)'!C75</f>
        <v>6394264.8120715339</v>
      </c>
      <c r="D73" s="110">
        <f>'[5]4-PROJEÇÃO (GA e GF)'!D75</f>
        <v>8122237.3928246386</v>
      </c>
      <c r="E73" s="110">
        <f>'[5]4-PROJEÇÃO (GA e GF)'!E75</f>
        <v>0</v>
      </c>
      <c r="F73" s="110">
        <f>'[5]4-PROJEÇÃO (GA e GF)'!F75</f>
        <v>0</v>
      </c>
      <c r="G73" s="110">
        <f>'[5]4-PROJEÇÃO (GA e GF)'!G75</f>
        <v>0</v>
      </c>
      <c r="H73" s="114">
        <f>'[5]4-PROJEÇÃO (GA e GF)'!H75</f>
        <v>14516502.204896173</v>
      </c>
      <c r="I73" s="113">
        <f>'[5]4-PROJEÇÃO (GA e GF)'!I75+'[5]4-PROJEÇÃO (GA e GF)'!J75</f>
        <v>551.18871037598421</v>
      </c>
      <c r="J73" s="110">
        <f>'[5]4-PROJEÇÃO (GA e GF)'!K75</f>
        <v>24582019.108335093</v>
      </c>
      <c r="K73" s="110">
        <f>'[5]4-PROJEÇÃO (GA e GF)'!L75</f>
        <v>308699.75792205089</v>
      </c>
      <c r="L73" s="110">
        <f>'[5]4-PROJEÇÃO (GA e GF)'!M75</f>
        <v>0</v>
      </c>
      <c r="M73" s="110">
        <f>'[5]4-PROJEÇÃO (GA e GF)'!N75</f>
        <v>1407114.6770110221</v>
      </c>
      <c r="N73" s="114">
        <f>'[5]4-PROJEÇÃO (GA e GF)'!O75</f>
        <v>26297833.543268163</v>
      </c>
      <c r="O73" s="119">
        <f>'[5]4-PROJEÇÃO (GA e GF)'!P75</f>
        <v>-807802626.48662746</v>
      </c>
    </row>
    <row r="74" spans="1:15" x14ac:dyDescent="0.25">
      <c r="A74" s="130">
        <f t="shared" si="3"/>
        <v>2092</v>
      </c>
      <c r="B74" s="113">
        <f>'[5]4-PROJEÇÃO (GA e GF)'!B76</f>
        <v>742.83332550833757</v>
      </c>
      <c r="C74" s="110">
        <f>'[5]4-PROJEÇÃO (GA e GF)'!C76</f>
        <v>6453917.1707005259</v>
      </c>
      <c r="D74" s="110">
        <f>'[5]4-PROJEÇÃO (GA e GF)'!D76</f>
        <v>8198010.0785150873</v>
      </c>
      <c r="E74" s="110">
        <f>'[5]4-PROJEÇÃO (GA e GF)'!E76</f>
        <v>0</v>
      </c>
      <c r="F74" s="110">
        <f>'[5]4-PROJEÇÃO (GA e GF)'!F76</f>
        <v>0</v>
      </c>
      <c r="G74" s="110">
        <f>'[5]4-PROJEÇÃO (GA e GF)'!G76</f>
        <v>0</v>
      </c>
      <c r="H74" s="114">
        <f>'[5]4-PROJEÇÃO (GA e GF)'!H76</f>
        <v>14651927.249215614</v>
      </c>
      <c r="I74" s="113">
        <f>'[5]4-PROJEÇÃO (GA e GF)'!I76+'[5]4-PROJEÇÃO (GA e GF)'!J76</f>
        <v>533.16562324753295</v>
      </c>
      <c r="J74" s="110">
        <f>'[5]4-PROJEÇÃO (GA e GF)'!K76</f>
        <v>23957790.993571863</v>
      </c>
      <c r="K74" s="110">
        <f>'[5]4-PROJEÇÃO (GA e GF)'!L76</f>
        <v>302746.83718809357</v>
      </c>
      <c r="L74" s="110">
        <f>'[5]4-PROJEÇÃO (GA e GF)'!M76</f>
        <v>0</v>
      </c>
      <c r="M74" s="110">
        <f>'[5]4-PROJEÇÃO (GA e GF)'!N76</f>
        <v>1416530.5859561104</v>
      </c>
      <c r="N74" s="114">
        <f>'[5]4-PROJEÇÃO (GA e GF)'!O76</f>
        <v>25677068.416716069</v>
      </c>
      <c r="O74" s="119">
        <f>'[5]4-PROJEÇÃO (GA e GF)'!P76</f>
        <v>-818827767.65412796</v>
      </c>
    </row>
    <row r="75" spans="1:15" x14ac:dyDescent="0.25">
      <c r="A75" s="130">
        <f t="shared" si="3"/>
        <v>2093</v>
      </c>
      <c r="B75" s="113">
        <f>'[5]4-PROJEÇÃO (GA e GF)'!B77</f>
        <v>742.85125924594013</v>
      </c>
      <c r="C75" s="110">
        <f>'[5]4-PROJEÇÃO (GA e GF)'!C77</f>
        <v>6505413.8937700959</v>
      </c>
      <c r="D75" s="110">
        <f>'[5]4-PROJEÇÃO (GA e GF)'!D77</f>
        <v>8263423.1669649053</v>
      </c>
      <c r="E75" s="110">
        <f>'[5]4-PROJEÇÃO (GA e GF)'!E77</f>
        <v>0</v>
      </c>
      <c r="F75" s="110">
        <f>'[5]4-PROJEÇÃO (GA e GF)'!F77</f>
        <v>0</v>
      </c>
      <c r="G75" s="110">
        <f>'[5]4-PROJEÇÃO (GA e GF)'!G77</f>
        <v>0</v>
      </c>
      <c r="H75" s="114">
        <f>'[5]4-PROJEÇÃO (GA e GF)'!H77</f>
        <v>14768837.060735002</v>
      </c>
      <c r="I75" s="113">
        <f>'[5]4-PROJEÇÃO (GA e GF)'!I77+'[5]4-PROJEÇÃO (GA e GF)'!J77</f>
        <v>529.13335669922458</v>
      </c>
      <c r="J75" s="110">
        <f>'[5]4-PROJEÇÃO (GA e GF)'!K77</f>
        <v>24056408.558919329</v>
      </c>
      <c r="K75" s="110">
        <f>'[5]4-PROJEÇÃO (GA e GF)'!L77</f>
        <v>314027.50177806994</v>
      </c>
      <c r="L75" s="110">
        <f>'[5]4-PROJEÇÃO (GA e GF)'!M77</f>
        <v>0</v>
      </c>
      <c r="M75" s="110">
        <f>'[5]4-PROJEÇÃO (GA e GF)'!N77</f>
        <v>1412497.7064284934</v>
      </c>
      <c r="N75" s="114">
        <f>'[5]4-PROJEÇÃO (GA e GF)'!O77</f>
        <v>25782933.767125893</v>
      </c>
      <c r="O75" s="119">
        <f>'[5]4-PROJEÇÃO (GA e GF)'!P77</f>
        <v>-829841864.36051881</v>
      </c>
    </row>
    <row r="76" spans="1:15" x14ac:dyDescent="0.25">
      <c r="A76" s="130">
        <f t="shared" si="3"/>
        <v>2094</v>
      </c>
      <c r="B76" s="113">
        <f>'[5]4-PROJEÇÃO (GA e GF)'!B78</f>
        <v>742.88452507282955</v>
      </c>
      <c r="C76" s="110">
        <f>'[5]4-PROJEÇÃO (GA e GF)'!C78</f>
        <v>6566362.3844480133</v>
      </c>
      <c r="D76" s="110">
        <f>'[5]4-PROJEÇÃO (GA e GF)'!D78</f>
        <v>8340842.2486841734</v>
      </c>
      <c r="E76" s="110">
        <f>'[5]4-PROJEÇÃO (GA e GF)'!E78</f>
        <v>0</v>
      </c>
      <c r="F76" s="110">
        <f>'[5]4-PROJEÇÃO (GA e GF)'!F78</f>
        <v>0</v>
      </c>
      <c r="G76" s="110">
        <f>'[5]4-PROJEÇÃO (GA e GF)'!G78</f>
        <v>0</v>
      </c>
      <c r="H76" s="114">
        <f>'[5]4-PROJEÇÃO (GA e GF)'!H78</f>
        <v>14907204.633132186</v>
      </c>
      <c r="I76" s="113">
        <f>'[5]4-PROJEÇÃO (GA e GF)'!I78+'[5]4-PROJEÇÃO (GA e GF)'!J78</f>
        <v>527.12320662229297</v>
      </c>
      <c r="J76" s="110">
        <f>'[5]4-PROJEÇÃO (GA e GF)'!K78</f>
        <v>24238826.885263354</v>
      </c>
      <c r="K76" s="110">
        <f>'[5]4-PROJEÇÃO (GA e GF)'!L78</f>
        <v>321980.31101082946</v>
      </c>
      <c r="L76" s="110">
        <f>'[5]4-PROJEÇÃO (GA e GF)'!M78</f>
        <v>0</v>
      </c>
      <c r="M76" s="110">
        <f>'[5]4-PROJEÇÃO (GA e GF)'!N78</f>
        <v>1422094.6254912606</v>
      </c>
      <c r="N76" s="114">
        <f>'[5]4-PROJEÇÃO (GA e GF)'!O78</f>
        <v>25982901.821765445</v>
      </c>
      <c r="O76" s="119">
        <f>'[5]4-PROJEÇÃO (GA e GF)'!P78</f>
        <v>-840917561.54915202</v>
      </c>
    </row>
    <row r="77" spans="1:15" x14ac:dyDescent="0.25">
      <c r="A77" s="130">
        <f t="shared" si="3"/>
        <v>2095</v>
      </c>
      <c r="B77" s="113">
        <f>'[5]4-PROJEÇÃO (GA e GF)'!B79</f>
        <v>742.89605333384748</v>
      </c>
      <c r="C77" s="110">
        <f>'[5]4-PROJEÇÃO (GA e GF)'!C79</f>
        <v>6641430.1402527085</v>
      </c>
      <c r="D77" s="110">
        <f>'[5]4-PROJEÇÃO (GA e GF)'!D79</f>
        <v>8436196.1558356658</v>
      </c>
      <c r="E77" s="110">
        <f>'[5]4-PROJEÇÃO (GA e GF)'!E79</f>
        <v>0</v>
      </c>
      <c r="F77" s="110">
        <f>'[5]4-PROJEÇÃO (GA e GF)'!F79</f>
        <v>0</v>
      </c>
      <c r="G77" s="110">
        <f>'[5]4-PROJEÇÃO (GA e GF)'!G79</f>
        <v>0</v>
      </c>
      <c r="H77" s="114">
        <f>'[5]4-PROJEÇÃO (GA e GF)'!H79</f>
        <v>15077626.296088375</v>
      </c>
      <c r="I77" s="113">
        <f>'[5]4-PROJEÇÃO (GA e GF)'!I79+'[5]4-PROJEÇÃO (GA e GF)'!J79</f>
        <v>510.1090926170238</v>
      </c>
      <c r="J77" s="110">
        <f>'[5]4-PROJEÇÃO (GA e GF)'!K79</f>
        <v>23878928.593569137</v>
      </c>
      <c r="K77" s="110">
        <f>'[5]4-PROJEÇÃO (GA e GF)'!L79</f>
        <v>271543.41731723986</v>
      </c>
      <c r="L77" s="110">
        <f>'[5]4-PROJEÇÃO (GA e GF)'!M79</f>
        <v>0</v>
      </c>
      <c r="M77" s="110">
        <f>'[5]4-PROJEÇÃO (GA e GF)'!N79</f>
        <v>1434659.0152542214</v>
      </c>
      <c r="N77" s="114">
        <f>'[5]4-PROJEÇÃO (GA e GF)'!O79</f>
        <v>25585131.0261406</v>
      </c>
      <c r="O77" s="119">
        <f>'[5]4-PROJEÇÃO (GA e GF)'!P79</f>
        <v>-851425066.27920425</v>
      </c>
    </row>
    <row r="78" spans="1:15" x14ac:dyDescent="0.25">
      <c r="A78" s="130">
        <f t="shared" si="3"/>
        <v>2096</v>
      </c>
      <c r="B78" s="115">
        <f>'[5]4-PROJEÇÃO (GA e GF)'!B80</f>
        <v>742.9052371066914</v>
      </c>
      <c r="C78" s="116">
        <f>'[5]4-PROJEÇÃO (GA e GF)'!C80</f>
        <v>6722338.6626811195</v>
      </c>
      <c r="D78" s="116">
        <f>'[5]4-PROJEÇÃO (GA e GF)'!D80</f>
        <v>8538969.2260134295</v>
      </c>
      <c r="E78" s="116">
        <f>'[5]4-PROJEÇÃO (GA e GF)'!E80</f>
        <v>0</v>
      </c>
      <c r="F78" s="116">
        <f>'[5]4-PROJEÇÃO (GA e GF)'!F80</f>
        <v>0</v>
      </c>
      <c r="G78" s="116">
        <f>'[5]4-PROJEÇÃO (GA e GF)'!G80</f>
        <v>0</v>
      </c>
      <c r="H78" s="117">
        <f>'[5]4-PROJEÇÃO (GA e GF)'!H80</f>
        <v>15261307.888694549</v>
      </c>
      <c r="I78" s="115">
        <f>'[5]4-PROJEÇÃO (GA e GF)'!I80+'[5]4-PROJEÇÃO (GA e GF)'!J80</f>
        <v>503.10464624025803</v>
      </c>
      <c r="J78" s="116">
        <f>'[5]4-PROJEÇÃO (GA e GF)'!K80</f>
        <v>23827354.382539917</v>
      </c>
      <c r="K78" s="116">
        <f>'[5]4-PROJEÇÃO (GA e GF)'!L80</f>
        <v>280964.92777816532</v>
      </c>
      <c r="L78" s="116">
        <f>'[5]4-PROJEÇÃO (GA e GF)'!M80</f>
        <v>0</v>
      </c>
      <c r="M78" s="116">
        <f>'[5]4-PROJEÇÃO (GA e GF)'!N80</f>
        <v>1437237.9086448411</v>
      </c>
      <c r="N78" s="117">
        <f>'[5]4-PROJEÇÃO (GA e GF)'!O80</f>
        <v>25545557.218962923</v>
      </c>
      <c r="O78" s="120">
        <f>'[5]4-PROJEÇÃO (GA e GF)'!P80</f>
        <v>-861709315.60947263</v>
      </c>
    </row>
    <row r="79" spans="1:15" ht="21" x14ac:dyDescent="0.35">
      <c r="A79" s="126"/>
      <c r="O79" s="1"/>
    </row>
  </sheetData>
  <mergeCells count="2">
    <mergeCell ref="B1:H1"/>
    <mergeCell ref="I1:N1"/>
  </mergeCells>
  <conditionalFormatting sqref="O3:O21">
    <cfRule type="cellIs" dxfId="4" priority="4" stopIfTrue="1" operator="lessThan">
      <formula>0</formula>
    </cfRule>
  </conditionalFormatting>
  <conditionalFormatting sqref="O22:O40">
    <cfRule type="cellIs" dxfId="3" priority="3" stopIfTrue="1" operator="lessThan">
      <formula>0</formula>
    </cfRule>
  </conditionalFormatting>
  <conditionalFormatting sqref="O41:O59">
    <cfRule type="cellIs" dxfId="2" priority="2" stopIfTrue="1" operator="lessThan">
      <formula>0</formula>
    </cfRule>
  </conditionalFormatting>
  <conditionalFormatting sqref="O60:O78">
    <cfRule type="cellIs" dxfId="1" priority="1" stopIfTrue="1" operator="lessThan">
      <formula>0</formula>
    </cfRule>
  </conditionalFormatting>
  <pageMargins left="1.1023622047244095" right="0.51181102362204722" top="1.4960629921259843" bottom="1.2598425196850394" header="0.31496062992125984" footer="0.31496062992125984"/>
  <pageSetup paperSize="9" orientation="landscape"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L83"/>
  <sheetViews>
    <sheetView showGridLines="0" zoomScaleNormal="100" workbookViewId="0">
      <pane ySplit="6" topLeftCell="A7" activePane="bottomLeft" state="frozen"/>
      <selection activeCell="B30" sqref="B30:B31"/>
      <selection pane="bottomLeft" activeCell="B30" sqref="B30:B31"/>
    </sheetView>
  </sheetViews>
  <sheetFormatPr defaultColWidth="9.140625" defaultRowHeight="12.75" x14ac:dyDescent="0.2"/>
  <cols>
    <col min="1" max="1" width="2.140625" style="140" customWidth="1"/>
    <col min="2" max="2" width="6.7109375" style="140" customWidth="1"/>
    <col min="3" max="5" width="14.28515625" style="140" customWidth="1"/>
    <col min="6" max="6" width="16.5703125" style="140" customWidth="1"/>
    <col min="7" max="7" width="2.140625" style="140" customWidth="1"/>
    <col min="8" max="8" width="6.7109375" style="140" customWidth="1"/>
    <col min="9" max="9" width="15.5703125" style="140" customWidth="1"/>
    <col min="10" max="10" width="14.28515625" style="140" customWidth="1"/>
    <col min="11" max="11" width="16" style="140" customWidth="1"/>
    <col min="12" max="12" width="16.5703125" style="140" customWidth="1"/>
    <col min="13" max="16384" width="9.140625" style="140"/>
  </cols>
  <sheetData>
    <row r="1" spans="2:12" ht="23.25" x14ac:dyDescent="0.35">
      <c r="B1" s="143"/>
      <c r="C1" s="167" t="s">
        <v>129</v>
      </c>
      <c r="D1" s="267" t="str">
        <f>CONCATENATE("Data Focal: ",TEXT('[2]1-PREMISSA'!$I$13,"dd/mm/aaaa"))</f>
        <v>Data Focal: 31/12/2020</v>
      </c>
      <c r="E1" s="267"/>
      <c r="F1" s="141"/>
      <c r="H1" s="144"/>
      <c r="I1" s="168" t="str">
        <f>C1</f>
        <v>RREO</v>
      </c>
      <c r="J1" s="268" t="str">
        <f>D1</f>
        <v>Data Focal: 31/12/2020</v>
      </c>
      <c r="K1" s="268"/>
      <c r="L1" s="142"/>
    </row>
    <row r="2" spans="2:12" ht="9" customHeight="1" x14ac:dyDescent="0.2">
      <c r="B2" s="269" t="s">
        <v>127</v>
      </c>
      <c r="C2" s="270"/>
      <c r="D2" s="270"/>
      <c r="E2" s="270"/>
      <c r="F2" s="271"/>
      <c r="H2" s="275" t="s">
        <v>128</v>
      </c>
      <c r="I2" s="276"/>
      <c r="J2" s="276"/>
      <c r="K2" s="276"/>
      <c r="L2" s="277"/>
    </row>
    <row r="3" spans="2:12" ht="9" customHeight="1" thickBot="1" x14ac:dyDescent="0.25">
      <c r="B3" s="272"/>
      <c r="C3" s="273"/>
      <c r="D3" s="273"/>
      <c r="E3" s="273"/>
      <c r="F3" s="274"/>
      <c r="H3" s="278"/>
      <c r="I3" s="279"/>
      <c r="J3" s="279"/>
      <c r="K3" s="279"/>
      <c r="L3" s="280"/>
    </row>
    <row r="4" spans="2:12" ht="5.25" customHeight="1" thickBot="1" x14ac:dyDescent="0.25"/>
    <row r="5" spans="2:12" ht="40.5" customHeight="1" x14ac:dyDescent="0.2">
      <c r="B5" s="263" t="s">
        <v>118</v>
      </c>
      <c r="C5" s="145" t="s">
        <v>119</v>
      </c>
      <c r="D5" s="145" t="s">
        <v>120</v>
      </c>
      <c r="E5" s="145" t="s">
        <v>121</v>
      </c>
      <c r="F5" s="146" t="s">
        <v>122</v>
      </c>
      <c r="H5" s="265" t="s">
        <v>118</v>
      </c>
      <c r="I5" s="147" t="s">
        <v>119</v>
      </c>
      <c r="J5" s="147" t="s">
        <v>120</v>
      </c>
      <c r="K5" s="147" t="s">
        <v>121</v>
      </c>
      <c r="L5" s="148" t="s">
        <v>122</v>
      </c>
    </row>
    <row r="6" spans="2:12" ht="38.25" customHeight="1" thickBot="1" x14ac:dyDescent="0.25">
      <c r="B6" s="264"/>
      <c r="C6" s="149" t="s">
        <v>123</v>
      </c>
      <c r="D6" s="149" t="s">
        <v>124</v>
      </c>
      <c r="E6" s="149" t="s">
        <v>125</v>
      </c>
      <c r="F6" s="150" t="s">
        <v>126</v>
      </c>
      <c r="H6" s="266"/>
      <c r="I6" s="151" t="s">
        <v>123</v>
      </c>
      <c r="J6" s="151" t="s">
        <v>124</v>
      </c>
      <c r="K6" s="151" t="s">
        <v>125</v>
      </c>
      <c r="L6" s="152" t="s">
        <v>126</v>
      </c>
    </row>
    <row r="7" spans="2:12" x14ac:dyDescent="0.2">
      <c r="B7" s="156">
        <v>2020</v>
      </c>
      <c r="C7" s="153"/>
      <c r="D7" s="154"/>
      <c r="E7" s="154"/>
      <c r="F7" s="155">
        <f>'[5]1-PREMISSAS'!C18</f>
        <v>61041274.480000004</v>
      </c>
      <c r="H7" s="157">
        <f>B7</f>
        <v>2020</v>
      </c>
      <c r="I7" s="153"/>
      <c r="J7" s="154"/>
      <c r="K7" s="154"/>
      <c r="L7" s="155">
        <f>'[5]1-PREMISSAS'!C18</f>
        <v>61041274.480000004</v>
      </c>
    </row>
    <row r="8" spans="2:12" x14ac:dyDescent="0.2">
      <c r="B8" s="161">
        <f>B7+1</f>
        <v>2021</v>
      </c>
      <c r="C8" s="158">
        <f>'[5]2-PROJEÇÃO (GA)'!AI5</f>
        <v>12845872.949290585</v>
      </c>
      <c r="D8" s="159">
        <f>'[5]2-PROJEÇÃO (GA)'!AP5</f>
        <v>5928954.6402264368</v>
      </c>
      <c r="E8" s="159">
        <f>C8-D8</f>
        <v>6916918.309064148</v>
      </c>
      <c r="F8" s="160">
        <f>E8+F7</f>
        <v>67958192.789064154</v>
      </c>
      <c r="H8" s="162">
        <f>H7+1</f>
        <v>2021</v>
      </c>
      <c r="I8" s="158">
        <f>'[5]4-PROJEÇÃO (GA e GF)'!AI5</f>
        <v>13207581.976041837</v>
      </c>
      <c r="J8" s="159">
        <f>'[5]4-PROJEÇÃO (GA e GF)'!AP5</f>
        <v>5930112.5435693599</v>
      </c>
      <c r="K8" s="159">
        <f>I8-J8</f>
        <v>7277469.4324724767</v>
      </c>
      <c r="L8" s="160">
        <f>K8+L7</f>
        <v>68318743.912472486</v>
      </c>
    </row>
    <row r="9" spans="2:12" x14ac:dyDescent="0.2">
      <c r="B9" s="161">
        <f t="shared" ref="B9:B72" si="0">B8+1</f>
        <v>2022</v>
      </c>
      <c r="C9" s="158">
        <f>'[5]2-PROJEÇÃO (GA)'!AI6</f>
        <v>13281652.742597008</v>
      </c>
      <c r="D9" s="159">
        <f>'[5]2-PROJEÇÃO (GA)'!AP6</f>
        <v>6176803.6312149297</v>
      </c>
      <c r="E9" s="159">
        <f t="shared" ref="E9:E23" si="1">C9-D9</f>
        <v>7104849.1113820784</v>
      </c>
      <c r="F9" s="160">
        <f t="shared" ref="F9:F72" si="2">E9+F8</f>
        <v>75063041.900446236</v>
      </c>
      <c r="H9" s="162">
        <f t="shared" ref="H9:H72" si="3">H8+1</f>
        <v>2022</v>
      </c>
      <c r="I9" s="158">
        <f>'[5]4-PROJEÇÃO (GA e GF)'!AI6</f>
        <v>13707969.060151985</v>
      </c>
      <c r="J9" s="159">
        <f>'[5]4-PROJEÇÃO (GA e GF)'!AP6</f>
        <v>6199934.7479221942</v>
      </c>
      <c r="K9" s="159">
        <f t="shared" ref="K9:K23" si="4">I9-J9</f>
        <v>7508034.3122297907</v>
      </c>
      <c r="L9" s="160">
        <f t="shared" ref="L9:L72" si="5">K9+L8</f>
        <v>75826778.224702284</v>
      </c>
    </row>
    <row r="10" spans="2:12" x14ac:dyDescent="0.2">
      <c r="B10" s="161">
        <f t="shared" si="0"/>
        <v>2023</v>
      </c>
      <c r="C10" s="158">
        <f>'[5]2-PROJEÇÃO (GA)'!AI7</f>
        <v>15462520.069325959</v>
      </c>
      <c r="D10" s="159">
        <f>'[5]2-PROJEÇÃO (GA)'!AP7</f>
        <v>7331660.2798771681</v>
      </c>
      <c r="E10" s="159">
        <f t="shared" si="1"/>
        <v>8130859.7894487912</v>
      </c>
      <c r="F10" s="160">
        <f t="shared" si="2"/>
        <v>83193901.689895034</v>
      </c>
      <c r="H10" s="162">
        <f t="shared" si="3"/>
        <v>2023</v>
      </c>
      <c r="I10" s="158">
        <f>'[5]4-PROJEÇÃO (GA e GF)'!AI7</f>
        <v>16269240.802918494</v>
      </c>
      <c r="J10" s="159">
        <f>'[5]4-PROJEÇÃO (GA e GF)'!AP7</f>
        <v>7358640.9304537233</v>
      </c>
      <c r="K10" s="159">
        <f t="shared" si="4"/>
        <v>8910599.8724647705</v>
      </c>
      <c r="L10" s="160">
        <f t="shared" si="5"/>
        <v>84737378.09716706</v>
      </c>
    </row>
    <row r="11" spans="2:12" x14ac:dyDescent="0.2">
      <c r="B11" s="161">
        <f t="shared" si="0"/>
        <v>2024</v>
      </c>
      <c r="C11" s="158">
        <f>'[5]2-PROJEÇÃO (GA)'!AI8</f>
        <v>18001917.048419386</v>
      </c>
      <c r="D11" s="159">
        <f>'[5]2-PROJEÇÃO (GA)'!AP8</f>
        <v>7810778.159425538</v>
      </c>
      <c r="E11" s="159">
        <f t="shared" si="1"/>
        <v>10191138.888993848</v>
      </c>
      <c r="F11" s="160">
        <f t="shared" si="2"/>
        <v>93385040.578888878</v>
      </c>
      <c r="H11" s="162">
        <f t="shared" si="3"/>
        <v>2024</v>
      </c>
      <c r="I11" s="158">
        <f>'[5]4-PROJEÇÃO (GA e GF)'!AI8</f>
        <v>18980736.667011425</v>
      </c>
      <c r="J11" s="159">
        <f>'[5]4-PROJEÇÃO (GA e GF)'!AP8</f>
        <v>7859883.7709558271</v>
      </c>
      <c r="K11" s="159">
        <f t="shared" si="4"/>
        <v>11120852.896055598</v>
      </c>
      <c r="L11" s="160">
        <f t="shared" si="5"/>
        <v>95858230.993222654</v>
      </c>
    </row>
    <row r="12" spans="2:12" x14ac:dyDescent="0.2">
      <c r="B12" s="161">
        <f t="shared" si="0"/>
        <v>2025</v>
      </c>
      <c r="C12" s="158">
        <f>'[5]2-PROJEÇÃO (GA)'!AI9</f>
        <v>18497713.281725198</v>
      </c>
      <c r="D12" s="159">
        <f>'[5]2-PROJEÇÃO (GA)'!AP9</f>
        <v>8493009.6838416569</v>
      </c>
      <c r="E12" s="159">
        <f t="shared" si="1"/>
        <v>10004703.597883541</v>
      </c>
      <c r="F12" s="160">
        <f t="shared" si="2"/>
        <v>103389744.17677242</v>
      </c>
      <c r="H12" s="162">
        <f t="shared" si="3"/>
        <v>2025</v>
      </c>
      <c r="I12" s="158">
        <f>'[5]4-PROJEÇÃO (GA e GF)'!AI9</f>
        <v>19726636.299385965</v>
      </c>
      <c r="J12" s="159">
        <f>'[5]4-PROJEÇÃO (GA e GF)'!AP9</f>
        <v>8550605.7761854772</v>
      </c>
      <c r="K12" s="159">
        <f t="shared" si="4"/>
        <v>11176030.523200488</v>
      </c>
      <c r="L12" s="160">
        <f t="shared" si="5"/>
        <v>107034261.51642314</v>
      </c>
    </row>
    <row r="13" spans="2:12" x14ac:dyDescent="0.2">
      <c r="B13" s="161">
        <f t="shared" si="0"/>
        <v>2026</v>
      </c>
      <c r="C13" s="158">
        <f>'[5]2-PROJEÇÃO (GA)'!AI10</f>
        <v>19087949.439518571</v>
      </c>
      <c r="D13" s="159">
        <f>'[5]2-PROJEÇÃO (GA)'!AP10</f>
        <v>8921655.4003013317</v>
      </c>
      <c r="E13" s="159">
        <f t="shared" si="1"/>
        <v>10166294.039217239</v>
      </c>
      <c r="F13" s="160">
        <f t="shared" si="2"/>
        <v>113556038.21598965</v>
      </c>
      <c r="H13" s="162">
        <f t="shared" si="3"/>
        <v>2026</v>
      </c>
      <c r="I13" s="158">
        <f>'[5]4-PROJEÇÃO (GA e GF)'!AI10</f>
        <v>20491089.483092893</v>
      </c>
      <c r="J13" s="159">
        <f>'[5]4-PROJEÇÃO (GA e GF)'!AP10</f>
        <v>8992219.1064028125</v>
      </c>
      <c r="K13" s="159">
        <f t="shared" si="4"/>
        <v>11498870.37669008</v>
      </c>
      <c r="L13" s="160">
        <f t="shared" si="5"/>
        <v>118533131.89311321</v>
      </c>
    </row>
    <row r="14" spans="2:12" x14ac:dyDescent="0.2">
      <c r="B14" s="161">
        <f t="shared" si="0"/>
        <v>2027</v>
      </c>
      <c r="C14" s="158">
        <f>'[5]2-PROJEÇÃO (GA)'!AI11</f>
        <v>19619629.756940059</v>
      </c>
      <c r="D14" s="159">
        <f>'[5]2-PROJEÇÃO (GA)'!AP11</f>
        <v>9532805.0831516702</v>
      </c>
      <c r="E14" s="159">
        <f t="shared" si="1"/>
        <v>10086824.673788389</v>
      </c>
      <c r="F14" s="160">
        <f t="shared" si="2"/>
        <v>123642862.88977803</v>
      </c>
      <c r="H14" s="162">
        <f t="shared" si="3"/>
        <v>2027</v>
      </c>
      <c r="I14" s="158">
        <f>'[5]4-PROJEÇÃO (GA e GF)'!AI11</f>
        <v>21266160.545634668</v>
      </c>
      <c r="J14" s="159">
        <f>'[5]4-PROJEÇÃO (GA e GF)'!AP11</f>
        <v>9610345.5852464233</v>
      </c>
      <c r="K14" s="159">
        <f t="shared" si="4"/>
        <v>11655814.960388245</v>
      </c>
      <c r="L14" s="160">
        <f t="shared" si="5"/>
        <v>130188946.85350145</v>
      </c>
    </row>
    <row r="15" spans="2:12" x14ac:dyDescent="0.2">
      <c r="B15" s="161">
        <f t="shared" si="0"/>
        <v>2028</v>
      </c>
      <c r="C15" s="158">
        <f>'[5]2-PROJEÇÃO (GA)'!AI12</f>
        <v>19972275.455798034</v>
      </c>
      <c r="D15" s="159">
        <f>'[5]2-PROJEÇÃO (GA)'!AP12</f>
        <v>10590688.567427136</v>
      </c>
      <c r="E15" s="159">
        <f t="shared" si="1"/>
        <v>9381586.8883708976</v>
      </c>
      <c r="F15" s="160">
        <f t="shared" si="2"/>
        <v>133024449.77814893</v>
      </c>
      <c r="H15" s="162">
        <f t="shared" si="3"/>
        <v>2028</v>
      </c>
      <c r="I15" s="158">
        <f>'[5]4-PROJEÇÃO (GA e GF)'!AI12</f>
        <v>22027592.149747282</v>
      </c>
      <c r="J15" s="159">
        <f>'[5]4-PROJEÇÃO (GA e GF)'!AP12</f>
        <v>10679547.912483405</v>
      </c>
      <c r="K15" s="159">
        <f t="shared" si="4"/>
        <v>11348044.237263877</v>
      </c>
      <c r="L15" s="160">
        <f t="shared" si="5"/>
        <v>141536991.09076533</v>
      </c>
    </row>
    <row r="16" spans="2:12" x14ac:dyDescent="0.2">
      <c r="B16" s="161">
        <f t="shared" si="0"/>
        <v>2029</v>
      </c>
      <c r="C16" s="158">
        <f>'[5]2-PROJEÇÃO (GA)'!AI13</f>
        <v>20452979.639813412</v>
      </c>
      <c r="D16" s="159">
        <f>'[5]2-PROJEÇÃO (GA)'!AP13</f>
        <v>11245513.622867603</v>
      </c>
      <c r="E16" s="159">
        <f t="shared" si="1"/>
        <v>9207466.0169458091</v>
      </c>
      <c r="F16" s="160">
        <f t="shared" si="2"/>
        <v>142231915.79509473</v>
      </c>
      <c r="H16" s="162">
        <f t="shared" si="3"/>
        <v>2029</v>
      </c>
      <c r="I16" s="158">
        <f>'[5]4-PROJEÇÃO (GA e GF)'!AI13</f>
        <v>22796531.016384911</v>
      </c>
      <c r="J16" s="159">
        <f>'[5]4-PROJEÇÃO (GA e GF)'!AP13</f>
        <v>11354506.146513136</v>
      </c>
      <c r="K16" s="159">
        <f t="shared" si="4"/>
        <v>11442024.869871775</v>
      </c>
      <c r="L16" s="160">
        <f t="shared" si="5"/>
        <v>152979015.96063709</v>
      </c>
    </row>
    <row r="17" spans="2:12" x14ac:dyDescent="0.2">
      <c r="B17" s="161">
        <f t="shared" si="0"/>
        <v>2030</v>
      </c>
      <c r="C17" s="158">
        <f>'[5]2-PROJEÇÃO (GA)'!AI14</f>
        <v>20668634.509839043</v>
      </c>
      <c r="D17" s="159">
        <f>'[5]2-PROJEÇÃO (GA)'!AP14</f>
        <v>12569103.768621325</v>
      </c>
      <c r="E17" s="159">
        <f t="shared" si="1"/>
        <v>8099530.7412177175</v>
      </c>
      <c r="F17" s="160">
        <f t="shared" si="2"/>
        <v>150331446.53631246</v>
      </c>
      <c r="H17" s="162">
        <f t="shared" si="3"/>
        <v>2030</v>
      </c>
      <c r="I17" s="158">
        <f>'[5]4-PROJEÇÃO (GA e GF)'!AI14</f>
        <v>23537021.43305226</v>
      </c>
      <c r="J17" s="159">
        <f>'[5]4-PROJEÇÃO (GA e GF)'!AP14</f>
        <v>12690258.952988613</v>
      </c>
      <c r="K17" s="159">
        <f t="shared" si="4"/>
        <v>10846762.480063647</v>
      </c>
      <c r="L17" s="160">
        <f t="shared" si="5"/>
        <v>163825778.44070074</v>
      </c>
    </row>
    <row r="18" spans="2:12" x14ac:dyDescent="0.2">
      <c r="B18" s="161">
        <f t="shared" si="0"/>
        <v>2031</v>
      </c>
      <c r="C18" s="158">
        <f>'[5]2-PROJEÇÃO (GA)'!AI15</f>
        <v>20952755.674156133</v>
      </c>
      <c r="D18" s="159">
        <f>'[5]2-PROJEÇÃO (GA)'!AP15</f>
        <v>13554196.011850502</v>
      </c>
      <c r="E18" s="159">
        <f t="shared" si="1"/>
        <v>7398559.6623056307</v>
      </c>
      <c r="F18" s="160">
        <f t="shared" si="2"/>
        <v>157730006.19861808</v>
      </c>
      <c r="H18" s="162">
        <f t="shared" si="3"/>
        <v>2031</v>
      </c>
      <c r="I18" s="158">
        <f>'[5]4-PROJEÇÃO (GA e GF)'!AI15</f>
        <v>24265830.571444023</v>
      </c>
      <c r="J18" s="159">
        <f>'[5]4-PROJEÇÃO (GA e GF)'!AP15</f>
        <v>13700294.654824682</v>
      </c>
      <c r="K18" s="159">
        <f t="shared" si="4"/>
        <v>10565535.916619342</v>
      </c>
      <c r="L18" s="160">
        <f t="shared" si="5"/>
        <v>174391314.35732007</v>
      </c>
    </row>
    <row r="19" spans="2:12" x14ac:dyDescent="0.2">
      <c r="B19" s="161">
        <f t="shared" si="0"/>
        <v>2032</v>
      </c>
      <c r="C19" s="158">
        <f>'[5]2-PROJEÇÃO (GA)'!AI16</f>
        <v>21301555.580869462</v>
      </c>
      <c r="D19" s="159">
        <f>'[5]2-PROJEÇÃO (GA)'!AP16</f>
        <v>14284565.023860937</v>
      </c>
      <c r="E19" s="159">
        <f t="shared" si="1"/>
        <v>7016990.5570085254</v>
      </c>
      <c r="F19" s="160">
        <f t="shared" si="2"/>
        <v>164746996.75562662</v>
      </c>
      <c r="H19" s="162">
        <f t="shared" si="3"/>
        <v>2032</v>
      </c>
      <c r="I19" s="158">
        <f>'[5]4-PROJEÇÃO (GA e GF)'!AI16</f>
        <v>24995872.243790273</v>
      </c>
      <c r="J19" s="159">
        <f>'[5]4-PROJEÇÃO (GA e GF)'!AP16</f>
        <v>14450115.963214897</v>
      </c>
      <c r="K19" s="159">
        <f t="shared" si="4"/>
        <v>10545756.280575376</v>
      </c>
      <c r="L19" s="160">
        <f t="shared" si="5"/>
        <v>184937070.63789544</v>
      </c>
    </row>
    <row r="20" spans="2:12" x14ac:dyDescent="0.2">
      <c r="B20" s="161">
        <f t="shared" si="0"/>
        <v>2033</v>
      </c>
      <c r="C20" s="158">
        <f>'[5]2-PROJEÇÃO (GA)'!AI17</f>
        <v>21558204.354892533</v>
      </c>
      <c r="D20" s="159">
        <f>'[5]2-PROJEÇÃO (GA)'!AP17</f>
        <v>15232678.046588067</v>
      </c>
      <c r="E20" s="159">
        <f t="shared" si="1"/>
        <v>6325526.3083044663</v>
      </c>
      <c r="F20" s="160">
        <f t="shared" si="2"/>
        <v>171072523.06393108</v>
      </c>
      <c r="H20" s="162">
        <f t="shared" si="3"/>
        <v>2033</v>
      </c>
      <c r="I20" s="158">
        <f>'[5]4-PROJEÇÃO (GA e GF)'!AI17</f>
        <v>25716402.936197076</v>
      </c>
      <c r="J20" s="159">
        <f>'[5]4-PROJEÇÃO (GA e GF)'!AP17</f>
        <v>15411422.983076209</v>
      </c>
      <c r="K20" s="159">
        <f t="shared" si="4"/>
        <v>10304979.953120867</v>
      </c>
      <c r="L20" s="160">
        <f t="shared" si="5"/>
        <v>195242050.59101629</v>
      </c>
    </row>
    <row r="21" spans="2:12" x14ac:dyDescent="0.2">
      <c r="B21" s="161">
        <f t="shared" si="0"/>
        <v>2034</v>
      </c>
      <c r="C21" s="158">
        <f>'[5]2-PROJEÇÃO (GA)'!AI18</f>
        <v>21784602.152300838</v>
      </c>
      <c r="D21" s="159">
        <f>'[5]2-PROJEÇÃO (GA)'!AP18</f>
        <v>16147083.303950464</v>
      </c>
      <c r="E21" s="159">
        <f t="shared" si="1"/>
        <v>5637518.848350374</v>
      </c>
      <c r="F21" s="160">
        <f t="shared" si="2"/>
        <v>176710041.91228145</v>
      </c>
      <c r="H21" s="162">
        <f t="shared" si="3"/>
        <v>2034</v>
      </c>
      <c r="I21" s="158">
        <f>'[5]4-PROJEÇÃO (GA e GF)'!AI18</f>
        <v>26427764.934310246</v>
      </c>
      <c r="J21" s="159">
        <f>'[5]4-PROJEÇÃO (GA e GF)'!AP18</f>
        <v>16344100.510947909</v>
      </c>
      <c r="K21" s="159">
        <f t="shared" si="4"/>
        <v>10083664.423362337</v>
      </c>
      <c r="L21" s="160">
        <f t="shared" si="5"/>
        <v>205325715.01437864</v>
      </c>
    </row>
    <row r="22" spans="2:12" x14ac:dyDescent="0.2">
      <c r="B22" s="161">
        <f t="shared" si="0"/>
        <v>2035</v>
      </c>
      <c r="C22" s="158">
        <f>'[5]2-PROJEÇÃO (GA)'!AI19</f>
        <v>21847780.502893224</v>
      </c>
      <c r="D22" s="159">
        <f>'[5]2-PROJEÇÃO (GA)'!AP19</f>
        <v>17345068.635929167</v>
      </c>
      <c r="E22" s="159">
        <f t="shared" si="1"/>
        <v>4502711.8669640571</v>
      </c>
      <c r="F22" s="160">
        <f t="shared" si="2"/>
        <v>181212753.7792455</v>
      </c>
      <c r="H22" s="162">
        <f t="shared" si="3"/>
        <v>2035</v>
      </c>
      <c r="I22" s="158">
        <f>'[5]4-PROJEÇÃO (GA e GF)'!AI19</f>
        <v>27114569.338364128</v>
      </c>
      <c r="J22" s="159">
        <f>'[5]4-PROJEÇÃO (GA e GF)'!AP19</f>
        <v>17559345.986644648</v>
      </c>
      <c r="K22" s="159">
        <f t="shared" si="4"/>
        <v>9555223.35171948</v>
      </c>
      <c r="L22" s="160">
        <f t="shared" si="5"/>
        <v>214880938.36609811</v>
      </c>
    </row>
    <row r="23" spans="2:12" x14ac:dyDescent="0.2">
      <c r="B23" s="161">
        <f t="shared" si="0"/>
        <v>2036</v>
      </c>
      <c r="C23" s="158">
        <f>'[5]2-PROJEÇÃO (GA)'!AI20</f>
        <v>21745829.789588153</v>
      </c>
      <c r="D23" s="159">
        <f>'[5]2-PROJEÇÃO (GA)'!AP20</f>
        <v>18799712.030713569</v>
      </c>
      <c r="E23" s="159">
        <f t="shared" si="1"/>
        <v>2946117.758874584</v>
      </c>
      <c r="F23" s="160">
        <f t="shared" si="2"/>
        <v>184158871.53812009</v>
      </c>
      <c r="H23" s="162">
        <f t="shared" si="3"/>
        <v>2036</v>
      </c>
      <c r="I23" s="158">
        <f>'[5]4-PROJEÇÃO (GA e GF)'!AI20</f>
        <v>27761232.956377525</v>
      </c>
      <c r="J23" s="159">
        <f>'[5]4-PROJEÇÃO (GA e GF)'!AP20</f>
        <v>19039437.893417563</v>
      </c>
      <c r="K23" s="159">
        <f t="shared" si="4"/>
        <v>8721795.0629599616</v>
      </c>
      <c r="L23" s="160">
        <f t="shared" si="5"/>
        <v>223602733.42905807</v>
      </c>
    </row>
    <row r="24" spans="2:12" x14ac:dyDescent="0.2">
      <c r="B24" s="161">
        <f t="shared" si="0"/>
        <v>2037</v>
      </c>
      <c r="C24" s="158">
        <f>'[5]2-PROJEÇÃO (GA)'!AI21</f>
        <v>21549814.991567586</v>
      </c>
      <c r="D24" s="159">
        <f>'[5]2-PROJEÇÃO (GA)'!AP21</f>
        <v>20365620.848886613</v>
      </c>
      <c r="E24" s="159">
        <f>C24-D24</f>
        <v>1184194.1426809728</v>
      </c>
      <c r="F24" s="160">
        <f t="shared" si="2"/>
        <v>185343065.68080106</v>
      </c>
      <c r="H24" s="162">
        <f t="shared" si="3"/>
        <v>2037</v>
      </c>
      <c r="I24" s="158">
        <f>'[5]4-PROJEÇÃO (GA e GF)'!AI21</f>
        <v>28359179.886595268</v>
      </c>
      <c r="J24" s="159">
        <f>'[5]4-PROJEÇÃO (GA e GF)'!AP21</f>
        <v>20635171.584747091</v>
      </c>
      <c r="K24" s="159">
        <f>I24-J24</f>
        <v>7724008.3018481769</v>
      </c>
      <c r="L24" s="160">
        <f t="shared" si="5"/>
        <v>231326741.73090625</v>
      </c>
    </row>
    <row r="25" spans="2:12" x14ac:dyDescent="0.2">
      <c r="B25" s="161">
        <f t="shared" si="0"/>
        <v>2038</v>
      </c>
      <c r="C25" s="158">
        <f>'[5]2-PROJEÇÃO (GA)'!AI22</f>
        <v>21505938.820354708</v>
      </c>
      <c r="D25" s="159">
        <f>'[5]2-PROJEÇÃO (GA)'!AP22</f>
        <v>21199927.98322954</v>
      </c>
      <c r="E25" s="159">
        <f t="shared" ref="E25:E81" si="6">C25-D25</f>
        <v>306010.83712516725</v>
      </c>
      <c r="F25" s="160">
        <f t="shared" si="2"/>
        <v>185649076.51792622</v>
      </c>
      <c r="H25" s="162">
        <f t="shared" si="3"/>
        <v>2038</v>
      </c>
      <c r="I25" s="158">
        <f>'[5]4-PROJEÇÃO (GA e GF)'!AI22</f>
        <v>28946499.292312782</v>
      </c>
      <c r="J25" s="159">
        <f>'[5]4-PROJEÇÃO (GA e GF)'!AP22</f>
        <v>21498612.196170636</v>
      </c>
      <c r="K25" s="159">
        <f t="shared" ref="K25:K81" si="7">I25-J25</f>
        <v>7447887.0961421467</v>
      </c>
      <c r="L25" s="160">
        <f t="shared" si="5"/>
        <v>238774628.82704839</v>
      </c>
    </row>
    <row r="26" spans="2:12" x14ac:dyDescent="0.2">
      <c r="B26" s="161">
        <f t="shared" si="0"/>
        <v>2039</v>
      </c>
      <c r="C26" s="158">
        <f>'[5]2-PROJEÇÃO (GA)'!AI23</f>
        <v>21251674.343440384</v>
      </c>
      <c r="D26" s="159">
        <f>'[5]2-PROJEÇÃO (GA)'!AP23</f>
        <v>22526548.724144623</v>
      </c>
      <c r="E26" s="159">
        <f t="shared" si="6"/>
        <v>-1274874.380704239</v>
      </c>
      <c r="F26" s="160">
        <f t="shared" si="2"/>
        <v>184374202.13722199</v>
      </c>
      <c r="H26" s="162">
        <f t="shared" si="3"/>
        <v>2039</v>
      </c>
      <c r="I26" s="158">
        <f>'[5]4-PROJEÇÃO (GA e GF)'!AI23</f>
        <v>29495031.280463655</v>
      </c>
      <c r="J26" s="159">
        <f>'[5]4-PROJEÇÃO (GA e GF)'!AP23</f>
        <v>22844044.846880965</v>
      </c>
      <c r="K26" s="159">
        <f t="shared" si="7"/>
        <v>6650986.4335826896</v>
      </c>
      <c r="L26" s="160">
        <f t="shared" si="5"/>
        <v>245425615.26063108</v>
      </c>
    </row>
    <row r="27" spans="2:12" x14ac:dyDescent="0.2">
      <c r="B27" s="161">
        <f t="shared" si="0"/>
        <v>2040</v>
      </c>
      <c r="C27" s="158">
        <f>'[5]2-PROJEÇÃO (GA)'!AI24</f>
        <v>21059670.639930625</v>
      </c>
      <c r="D27" s="159">
        <f>'[5]2-PROJEÇÃO (GA)'!AP24</f>
        <v>23478536.289889246</v>
      </c>
      <c r="E27" s="159">
        <f t="shared" si="6"/>
        <v>-2418865.6499586217</v>
      </c>
      <c r="F27" s="160">
        <f t="shared" si="2"/>
        <v>181955336.48726338</v>
      </c>
      <c r="H27" s="162">
        <f t="shared" si="3"/>
        <v>2040</v>
      </c>
      <c r="I27" s="158">
        <f>'[5]4-PROJEÇÃO (GA e GF)'!AI24</f>
        <v>30023106.775047772</v>
      </c>
      <c r="J27" s="159">
        <f>'[5]4-PROJEÇÃO (GA e GF)'!AP24</f>
        <v>23822891.966805689</v>
      </c>
      <c r="K27" s="159">
        <f t="shared" si="7"/>
        <v>6200214.8082420826</v>
      </c>
      <c r="L27" s="160">
        <f t="shared" si="5"/>
        <v>251625830.06887317</v>
      </c>
    </row>
    <row r="28" spans="2:12" x14ac:dyDescent="0.2">
      <c r="B28" s="161">
        <f t="shared" si="0"/>
        <v>2041</v>
      </c>
      <c r="C28" s="158">
        <f>'[5]2-PROJEÇÃO (GA)'!AI25</f>
        <v>20783524.41237561</v>
      </c>
      <c r="D28" s="159">
        <f>'[5]2-PROJEÇÃO (GA)'!AP25</f>
        <v>24398448.901918378</v>
      </c>
      <c r="E28" s="159">
        <f t="shared" si="6"/>
        <v>-3614924.4895427674</v>
      </c>
      <c r="F28" s="160">
        <f t="shared" si="2"/>
        <v>178340411.9977206</v>
      </c>
      <c r="H28" s="162">
        <f t="shared" si="3"/>
        <v>2041</v>
      </c>
      <c r="I28" s="158">
        <f>'[5]4-PROJEÇÃO (GA e GF)'!AI25</f>
        <v>30531857.09488536</v>
      </c>
      <c r="J28" s="159">
        <f>'[5]4-PROJEÇÃO (GA e GF)'!AP25</f>
        <v>24762134.426736049</v>
      </c>
      <c r="K28" s="159">
        <f t="shared" si="7"/>
        <v>5769722.6681493111</v>
      </c>
      <c r="L28" s="160">
        <f t="shared" si="5"/>
        <v>257395552.73702249</v>
      </c>
    </row>
    <row r="29" spans="2:12" x14ac:dyDescent="0.2">
      <c r="B29" s="161">
        <f t="shared" si="0"/>
        <v>2042</v>
      </c>
      <c r="C29" s="158">
        <f>'[5]2-PROJEÇÃO (GA)'!AI26</f>
        <v>20438359.572834458</v>
      </c>
      <c r="D29" s="159">
        <f>'[5]2-PROJEÇÃO (GA)'!AP26</f>
        <v>25457410.041078568</v>
      </c>
      <c r="E29" s="159">
        <f t="shared" si="6"/>
        <v>-5019050.4682441093</v>
      </c>
      <c r="F29" s="160">
        <f t="shared" si="2"/>
        <v>173321361.52947649</v>
      </c>
      <c r="H29" s="162">
        <f t="shared" si="3"/>
        <v>2042</v>
      </c>
      <c r="I29" s="158">
        <f>'[5]4-PROJEÇÃO (GA e GF)'!AI26</f>
        <v>31013172.767396238</v>
      </c>
      <c r="J29" s="159">
        <f>'[5]4-PROJEÇÃO (GA e GF)'!AP26</f>
        <v>25841138.178777125</v>
      </c>
      <c r="K29" s="159">
        <f t="shared" si="7"/>
        <v>5172034.588619113</v>
      </c>
      <c r="L29" s="160">
        <f t="shared" si="5"/>
        <v>262567587.3256416</v>
      </c>
    </row>
    <row r="30" spans="2:12" x14ac:dyDescent="0.2">
      <c r="B30" s="161">
        <f t="shared" si="0"/>
        <v>2043</v>
      </c>
      <c r="C30" s="158">
        <f>'[5]2-PROJEÇÃO (GA)'!AI27</f>
        <v>20097742.496955968</v>
      </c>
      <c r="D30" s="159">
        <f>'[5]2-PROJEÇÃO (GA)'!AP27</f>
        <v>26256422.228155501</v>
      </c>
      <c r="E30" s="159">
        <f t="shared" si="6"/>
        <v>-6158679.7311995327</v>
      </c>
      <c r="F30" s="160">
        <f t="shared" si="2"/>
        <v>167162681.79827696</v>
      </c>
      <c r="H30" s="162">
        <f t="shared" si="3"/>
        <v>2043</v>
      </c>
      <c r="I30" s="158">
        <f>'[5]4-PROJEÇÃO (GA e GF)'!AI27</f>
        <v>31478994.49380048</v>
      </c>
      <c r="J30" s="159">
        <f>'[5]4-PROJEÇÃO (GA e GF)'!AP27</f>
        <v>26660712.65118435</v>
      </c>
      <c r="K30" s="159">
        <f t="shared" si="7"/>
        <v>4818281.8426161297</v>
      </c>
      <c r="L30" s="160">
        <f t="shared" si="5"/>
        <v>267385869.16825774</v>
      </c>
    </row>
    <row r="31" spans="2:12" x14ac:dyDescent="0.2">
      <c r="B31" s="161">
        <f t="shared" si="0"/>
        <v>2044</v>
      </c>
      <c r="C31" s="158">
        <f>'[5]2-PROJEÇÃO (GA)'!AI28</f>
        <v>19743857.161220379</v>
      </c>
      <c r="D31" s="159">
        <f>'[5]2-PROJEÇÃO (GA)'!AP28</f>
        <v>26717884.880426794</v>
      </c>
      <c r="E31" s="159">
        <f t="shared" si="6"/>
        <v>-6974027.7192064151</v>
      </c>
      <c r="F31" s="160">
        <f t="shared" si="2"/>
        <v>160188654.07907054</v>
      </c>
      <c r="H31" s="162">
        <f t="shared" si="3"/>
        <v>2044</v>
      </c>
      <c r="I31" s="158">
        <f>'[5]4-PROJEÇÃO (GA e GF)'!AI28</f>
        <v>31947502.178366628</v>
      </c>
      <c r="J31" s="159">
        <f>'[5]4-PROJEÇÃO (GA e GF)'!AP28</f>
        <v>27139321.928203087</v>
      </c>
      <c r="K31" s="159">
        <f t="shared" si="7"/>
        <v>4808180.2501635402</v>
      </c>
      <c r="L31" s="160">
        <f t="shared" si="5"/>
        <v>272194049.41842127</v>
      </c>
    </row>
    <row r="32" spans="2:12" x14ac:dyDescent="0.2">
      <c r="B32" s="161">
        <f t="shared" si="0"/>
        <v>2045</v>
      </c>
      <c r="C32" s="158">
        <f>'[5]2-PROJEÇÃO (GA)'!AI29</f>
        <v>19300113.965178475</v>
      </c>
      <c r="D32" s="159">
        <f>'[5]2-PROJEÇÃO (GA)'!AP29</f>
        <v>27376486.470350552</v>
      </c>
      <c r="E32" s="159">
        <f t="shared" si="6"/>
        <v>-8076372.5051720776</v>
      </c>
      <c r="F32" s="160">
        <f t="shared" si="2"/>
        <v>152112281.57389846</v>
      </c>
      <c r="H32" s="162">
        <f t="shared" si="3"/>
        <v>2045</v>
      </c>
      <c r="I32" s="158">
        <f>'[5]4-PROJEÇÃO (GA e GF)'!AI29</f>
        <v>32407700.591436476</v>
      </c>
      <c r="J32" s="159">
        <f>'[5]4-PROJEÇÃO (GA e GF)'!AP29</f>
        <v>27813241.1835615</v>
      </c>
      <c r="K32" s="159">
        <f t="shared" si="7"/>
        <v>4594459.4078749754</v>
      </c>
      <c r="L32" s="160">
        <f t="shared" si="5"/>
        <v>276788508.82629627</v>
      </c>
    </row>
    <row r="33" spans="2:12" x14ac:dyDescent="0.2">
      <c r="B33" s="161">
        <f t="shared" si="0"/>
        <v>2046</v>
      </c>
      <c r="C33" s="158">
        <f>'[5]2-PROJEÇÃO (GA)'!AI30</f>
        <v>18865373.70683315</v>
      </c>
      <c r="D33" s="159">
        <f>'[5]2-PROJEÇÃO (GA)'!AP30</f>
        <v>27201242.993531618</v>
      </c>
      <c r="E33" s="159">
        <f t="shared" si="6"/>
        <v>-8335869.286698468</v>
      </c>
      <c r="F33" s="160">
        <f t="shared" si="2"/>
        <v>143776412.2872</v>
      </c>
      <c r="H33" s="162">
        <f t="shared" si="3"/>
        <v>2046</v>
      </c>
      <c r="I33" s="158">
        <f>'[5]4-PROJEÇÃO (GA e GF)'!AI30</f>
        <v>32904487.614538711</v>
      </c>
      <c r="J33" s="159">
        <f>'[5]4-PROJEÇÃO (GA e GF)'!AP30</f>
        <v>27655554.200189739</v>
      </c>
      <c r="K33" s="159">
        <f t="shared" si="7"/>
        <v>5248933.4143489711</v>
      </c>
      <c r="L33" s="160">
        <f t="shared" si="5"/>
        <v>282037442.24064523</v>
      </c>
    </row>
    <row r="34" spans="2:12" x14ac:dyDescent="0.2">
      <c r="B34" s="161">
        <f t="shared" si="0"/>
        <v>2047</v>
      </c>
      <c r="C34" s="158">
        <f>'[5]2-PROJEÇÃO (GA)'!AI31</f>
        <v>18412431.559796464</v>
      </c>
      <c r="D34" s="159">
        <f>'[5]2-PROJEÇÃO (GA)'!AP31</f>
        <v>27755009.460686576</v>
      </c>
      <c r="E34" s="159">
        <f t="shared" si="6"/>
        <v>-9342577.9008901119</v>
      </c>
      <c r="F34" s="160">
        <f t="shared" si="2"/>
        <v>134433834.38630989</v>
      </c>
      <c r="H34" s="162">
        <f t="shared" si="3"/>
        <v>2047</v>
      </c>
      <c r="I34" s="158">
        <f>'[5]4-PROJEÇÃO (GA e GF)'!AI31</f>
        <v>33400650.279470753</v>
      </c>
      <c r="J34" s="159">
        <f>'[5]4-PROJEÇÃO (GA e GF)'!AP31</f>
        <v>28224587.666643791</v>
      </c>
      <c r="K34" s="159">
        <f t="shared" si="7"/>
        <v>5176062.612826962</v>
      </c>
      <c r="L34" s="160">
        <f t="shared" si="5"/>
        <v>287213504.85347217</v>
      </c>
    </row>
    <row r="35" spans="2:12" x14ac:dyDescent="0.2">
      <c r="B35" s="161">
        <f t="shared" si="0"/>
        <v>2048</v>
      </c>
      <c r="C35" s="158">
        <f>'[5]2-PROJEÇÃO (GA)'!AI32</f>
        <v>17865491.795956839</v>
      </c>
      <c r="D35" s="159">
        <f>'[5]2-PROJEÇÃO (GA)'!AP32</f>
        <v>28301853.856376532</v>
      </c>
      <c r="E35" s="159">
        <f t="shared" si="6"/>
        <v>-10436362.060419694</v>
      </c>
      <c r="F35" s="160">
        <f t="shared" si="2"/>
        <v>123997472.3258902</v>
      </c>
      <c r="H35" s="162">
        <f t="shared" si="3"/>
        <v>2048</v>
      </c>
      <c r="I35" s="158">
        <f>'[5]4-PROJEÇÃO (GA e GF)'!AI32</f>
        <v>33820291.88965027</v>
      </c>
      <c r="J35" s="159">
        <f>'[5]4-PROJEÇÃO (GA e GF)'!AP32</f>
        <v>29300479.297709957</v>
      </c>
      <c r="K35" s="159">
        <f t="shared" si="7"/>
        <v>4519812.5919403136</v>
      </c>
      <c r="L35" s="160">
        <f t="shared" si="5"/>
        <v>291733317.44541252</v>
      </c>
    </row>
    <row r="36" spans="2:12" x14ac:dyDescent="0.2">
      <c r="B36" s="161">
        <f t="shared" si="0"/>
        <v>2049</v>
      </c>
      <c r="C36" s="158">
        <f>'[5]2-PROJEÇÃO (GA)'!AI33</f>
        <v>17146511.353780173</v>
      </c>
      <c r="D36" s="159">
        <f>'[5]2-PROJEÇÃO (GA)'!AP33</f>
        <v>29017236.207781989</v>
      </c>
      <c r="E36" s="159">
        <f t="shared" si="6"/>
        <v>-11870724.854001816</v>
      </c>
      <c r="F36" s="160">
        <f t="shared" si="2"/>
        <v>112126747.47188838</v>
      </c>
      <c r="H36" s="162">
        <f t="shared" si="3"/>
        <v>2049</v>
      </c>
      <c r="I36" s="158">
        <f>'[5]4-PROJEÇÃO (GA e GF)'!AI33</f>
        <v>34257892.540388294</v>
      </c>
      <c r="J36" s="159">
        <f>'[5]4-PROJEÇÃO (GA e GF)'!AP33</f>
        <v>30160762.89183091</v>
      </c>
      <c r="K36" s="159">
        <f t="shared" si="7"/>
        <v>4097129.6485573836</v>
      </c>
      <c r="L36" s="160">
        <f t="shared" si="5"/>
        <v>295830447.09396988</v>
      </c>
    </row>
    <row r="37" spans="2:12" x14ac:dyDescent="0.2">
      <c r="B37" s="161">
        <f t="shared" si="0"/>
        <v>2050</v>
      </c>
      <c r="C37" s="158">
        <f>'[5]2-PROJEÇÃO (GA)'!AI34</f>
        <v>16406908.337040661</v>
      </c>
      <c r="D37" s="159">
        <f>'[5]2-PROJEÇÃO (GA)'!AP34</f>
        <v>29367221.31749665</v>
      </c>
      <c r="E37" s="159">
        <f t="shared" si="6"/>
        <v>-12960312.980455989</v>
      </c>
      <c r="F37" s="160">
        <f t="shared" si="2"/>
        <v>99166434.491432384</v>
      </c>
      <c r="H37" s="162">
        <f t="shared" si="3"/>
        <v>2050</v>
      </c>
      <c r="I37" s="158">
        <f>'[5]4-PROJEÇÃO (GA e GF)'!AI34</f>
        <v>34618929.338479757</v>
      </c>
      <c r="J37" s="159">
        <f>'[5]4-PROJEÇÃO (GA e GF)'!AP34</f>
        <v>31237977.720599443</v>
      </c>
      <c r="K37" s="159">
        <f t="shared" si="7"/>
        <v>3380951.6178803146</v>
      </c>
      <c r="L37" s="160">
        <f t="shared" si="5"/>
        <v>299211398.71185017</v>
      </c>
    </row>
    <row r="38" spans="2:12" x14ac:dyDescent="0.2">
      <c r="B38" s="161">
        <f t="shared" si="0"/>
        <v>2051</v>
      </c>
      <c r="C38" s="158">
        <f>'[5]2-PROJEÇÃO (GA)'!AI35</f>
        <v>15794330.734880026</v>
      </c>
      <c r="D38" s="159">
        <f>'[5]2-PROJEÇÃO (GA)'!AP35</f>
        <v>28510126.983427837</v>
      </c>
      <c r="E38" s="159">
        <f t="shared" si="6"/>
        <v>-12715796.248547811</v>
      </c>
      <c r="F38" s="160">
        <f t="shared" si="2"/>
        <v>86450638.242884576</v>
      </c>
      <c r="H38" s="162">
        <f t="shared" si="3"/>
        <v>2051</v>
      </c>
      <c r="I38" s="158">
        <f>'[5]4-PROJEÇÃO (GA e GF)'!AI35</f>
        <v>35076312.544709004</v>
      </c>
      <c r="J38" s="159">
        <f>'[5]4-PROJEÇÃO (GA e GF)'!AP35</f>
        <v>30615896.956776693</v>
      </c>
      <c r="K38" s="159">
        <f t="shared" si="7"/>
        <v>4460415.587932311</v>
      </c>
      <c r="L38" s="160">
        <f t="shared" si="5"/>
        <v>303671814.29978245</v>
      </c>
    </row>
    <row r="39" spans="2:12" x14ac:dyDescent="0.2">
      <c r="B39" s="161">
        <f t="shared" si="0"/>
        <v>2052</v>
      </c>
      <c r="C39" s="158">
        <f>'[5]2-PROJEÇÃO (GA)'!AI36</f>
        <v>15008689.519477585</v>
      </c>
      <c r="D39" s="159">
        <f>'[5]2-PROJEÇÃO (GA)'!AP36</f>
        <v>29670664.272056561</v>
      </c>
      <c r="E39" s="159">
        <f t="shared" si="6"/>
        <v>-14661974.752578976</v>
      </c>
      <c r="F39" s="160">
        <f t="shared" si="2"/>
        <v>71788663.490305603</v>
      </c>
      <c r="H39" s="162">
        <f t="shared" si="3"/>
        <v>2052</v>
      </c>
      <c r="I39" s="158">
        <f>'[5]4-PROJEÇÃO (GA e GF)'!AI36</f>
        <v>35437736.904590741</v>
      </c>
      <c r="J39" s="159">
        <f>'[5]4-PROJEÇÃO (GA e GF)'!AP36</f>
        <v>32266571.044567887</v>
      </c>
      <c r="K39" s="159">
        <f t="shared" si="7"/>
        <v>3171165.8600228541</v>
      </c>
      <c r="L39" s="160">
        <f t="shared" si="5"/>
        <v>306842980.1598053</v>
      </c>
    </row>
    <row r="40" spans="2:12" x14ac:dyDescent="0.2">
      <c r="B40" s="161">
        <f>B39+1</f>
        <v>2053</v>
      </c>
      <c r="C40" s="158">
        <f>'[5]2-PROJEÇÃO (GA)'!AI37</f>
        <v>14156378.762935271</v>
      </c>
      <c r="D40" s="159">
        <f>'[5]2-PROJEÇÃO (GA)'!AP37</f>
        <v>30125464.206428938</v>
      </c>
      <c r="E40" s="159">
        <f t="shared" si="6"/>
        <v>-15969085.443493666</v>
      </c>
      <c r="F40" s="160">
        <f t="shared" si="2"/>
        <v>55819578.046811938</v>
      </c>
      <c r="H40" s="162">
        <f t="shared" si="3"/>
        <v>2053</v>
      </c>
      <c r="I40" s="158">
        <f>'[5]4-PROJEÇÃO (GA e GF)'!AI37</f>
        <v>35827149.416107208</v>
      </c>
      <c r="J40" s="159">
        <f>'[5]4-PROJEÇÃO (GA e GF)'!AP37</f>
        <v>33198940.672511727</v>
      </c>
      <c r="K40" s="159">
        <f t="shared" si="7"/>
        <v>2628208.7435954809</v>
      </c>
      <c r="L40" s="160">
        <f t="shared" si="5"/>
        <v>309471188.90340078</v>
      </c>
    </row>
    <row r="41" spans="2:12" x14ac:dyDescent="0.2">
      <c r="B41" s="161">
        <f t="shared" si="0"/>
        <v>2054</v>
      </c>
      <c r="C41" s="158">
        <f>'[5]2-PROJEÇÃO (GA)'!AI38</f>
        <v>13146967.314253863</v>
      </c>
      <c r="D41" s="159">
        <f>'[5]2-PROJEÇÃO (GA)'!AP38</f>
        <v>29989264.864799384</v>
      </c>
      <c r="E41" s="159">
        <f t="shared" si="6"/>
        <v>-16842297.550545521</v>
      </c>
      <c r="F41" s="160">
        <f t="shared" si="2"/>
        <v>38977280.496266417</v>
      </c>
      <c r="H41" s="162">
        <f t="shared" si="3"/>
        <v>2054</v>
      </c>
      <c r="I41" s="158">
        <f>'[5]4-PROJEÇÃO (GA e GF)'!AI38</f>
        <v>36100257.673923254</v>
      </c>
      <c r="J41" s="159">
        <f>'[5]4-PROJEÇÃO (GA e GF)'!AP38</f>
        <v>33653592.319281489</v>
      </c>
      <c r="K41" s="159">
        <f t="shared" si="7"/>
        <v>2446665.3546417654</v>
      </c>
      <c r="L41" s="160">
        <f t="shared" si="5"/>
        <v>311917854.25804257</v>
      </c>
    </row>
    <row r="42" spans="2:12" x14ac:dyDescent="0.2">
      <c r="B42" s="161">
        <f t="shared" si="0"/>
        <v>2055</v>
      </c>
      <c r="C42" s="158">
        <f>'[5]2-PROJEÇÃO (GA)'!AI39</f>
        <v>1879556.9830074282</v>
      </c>
      <c r="D42" s="159">
        <f>'[5]2-PROJEÇÃO (GA)'!AP39</f>
        <v>29666068.907596741</v>
      </c>
      <c r="E42" s="159">
        <f t="shared" si="6"/>
        <v>-27786511.924589314</v>
      </c>
      <c r="F42" s="160">
        <f t="shared" si="2"/>
        <v>11190768.571677104</v>
      </c>
      <c r="H42" s="162">
        <f t="shared" si="3"/>
        <v>2055</v>
      </c>
      <c r="I42" s="158">
        <f>'[5]4-PROJEÇÃO (GA e GF)'!AI39</f>
        <v>26019128.447944481</v>
      </c>
      <c r="J42" s="159">
        <f>'[5]4-PROJEÇÃO (GA e GF)'!AP39</f>
        <v>34124617.036697216</v>
      </c>
      <c r="K42" s="159">
        <f t="shared" si="7"/>
        <v>-8105488.5887527354</v>
      </c>
      <c r="L42" s="160">
        <f t="shared" si="5"/>
        <v>303812365.66928983</v>
      </c>
    </row>
    <row r="43" spans="2:12" x14ac:dyDescent="0.2">
      <c r="B43" s="161">
        <f t="shared" si="0"/>
        <v>2056</v>
      </c>
      <c r="C43" s="158">
        <f>'[5]2-PROJEÇÃO (GA)'!AI40</f>
        <v>578604.55515291914</v>
      </c>
      <c r="D43" s="159">
        <f>'[5]2-PROJEÇÃO (GA)'!AP40</f>
        <v>29775717.011550758</v>
      </c>
      <c r="E43" s="159">
        <f t="shared" si="6"/>
        <v>-29197112.456397839</v>
      </c>
      <c r="F43" s="160">
        <f t="shared" si="2"/>
        <v>-18006343.884720735</v>
      </c>
      <c r="H43" s="162">
        <f t="shared" si="3"/>
        <v>2056</v>
      </c>
      <c r="I43" s="158">
        <f>'[5]4-PROJEÇÃO (GA e GF)'!AI40</f>
        <v>25213220.958280478</v>
      </c>
      <c r="J43" s="159">
        <f>'[5]4-PROJEÇÃO (GA e GF)'!AP40</f>
        <v>34549155.753845699</v>
      </c>
      <c r="K43" s="159">
        <f t="shared" si="7"/>
        <v>-9335934.7955652215</v>
      </c>
      <c r="L43" s="160">
        <f t="shared" si="5"/>
        <v>294476430.87372458</v>
      </c>
    </row>
    <row r="44" spans="2:12" x14ac:dyDescent="0.2">
      <c r="B44" s="161">
        <f t="shared" si="0"/>
        <v>2057</v>
      </c>
      <c r="C44" s="158">
        <f>'[5]2-PROJEÇÃO (GA)'!AI41</f>
        <v>437686.92607574526</v>
      </c>
      <c r="D44" s="159">
        <f>'[5]2-PROJEÇÃO (GA)'!AP41</f>
        <v>29348692.719026025</v>
      </c>
      <c r="E44" s="159">
        <f t="shared" si="6"/>
        <v>-28911005.79295028</v>
      </c>
      <c r="F44" s="160">
        <f t="shared" si="2"/>
        <v>-46917349.677671015</v>
      </c>
      <c r="H44" s="162">
        <f t="shared" si="3"/>
        <v>2057</v>
      </c>
      <c r="I44" s="158">
        <f>'[5]4-PROJEÇÃO (GA e GF)'!AI41</f>
        <v>24844420.822015613</v>
      </c>
      <c r="J44" s="159">
        <f>'[5]4-PROJEÇÃO (GA e GF)'!AP41</f>
        <v>34621901.830441505</v>
      </c>
      <c r="K44" s="159">
        <f t="shared" si="7"/>
        <v>-9777481.0084258914</v>
      </c>
      <c r="L44" s="160">
        <f t="shared" si="5"/>
        <v>284698949.86529869</v>
      </c>
    </row>
    <row r="45" spans="2:12" x14ac:dyDescent="0.2">
      <c r="B45" s="161">
        <f t="shared" si="0"/>
        <v>2058</v>
      </c>
      <c r="C45" s="158">
        <f>'[5]2-PROJEÇÃO (GA)'!AI42</f>
        <v>362448.70713329047</v>
      </c>
      <c r="D45" s="159">
        <f>'[5]2-PROJEÇÃO (GA)'!AP42</f>
        <v>28834801.62913328</v>
      </c>
      <c r="E45" s="159">
        <f t="shared" si="6"/>
        <v>-28472352.921999991</v>
      </c>
      <c r="F45" s="160">
        <f t="shared" si="2"/>
        <v>-75389702.599671006</v>
      </c>
      <c r="H45" s="162">
        <f t="shared" si="3"/>
        <v>2058</v>
      </c>
      <c r="I45" s="158">
        <f>'[5]4-PROJEÇÃO (GA e GF)'!AI42</f>
        <v>24474437.831370793</v>
      </c>
      <c r="J45" s="159">
        <f>'[5]4-PROJEÇÃO (GA e GF)'!AP42</f>
        <v>34423359.304905251</v>
      </c>
      <c r="K45" s="159">
        <f t="shared" si="7"/>
        <v>-9948921.4735344574</v>
      </c>
      <c r="L45" s="160">
        <f t="shared" si="5"/>
        <v>274750028.39176422</v>
      </c>
    </row>
    <row r="46" spans="2:12" x14ac:dyDescent="0.2">
      <c r="B46" s="161">
        <f t="shared" si="0"/>
        <v>2059</v>
      </c>
      <c r="C46" s="158">
        <f>'[5]2-PROJEÇÃO (GA)'!AI43</f>
        <v>202526.31269608263</v>
      </c>
      <c r="D46" s="159">
        <f>'[5]2-PROJEÇÃO (GA)'!AP43</f>
        <v>28826770.408943985</v>
      </c>
      <c r="E46" s="159">
        <f t="shared" si="6"/>
        <v>-28624244.0962479</v>
      </c>
      <c r="F46" s="160">
        <f t="shared" si="2"/>
        <v>-104013946.6959189</v>
      </c>
      <c r="H46" s="162">
        <f t="shared" si="3"/>
        <v>2059</v>
      </c>
      <c r="I46" s="158">
        <f>'[5]4-PROJEÇÃO (GA e GF)'!AI43</f>
        <v>24038982.754164182</v>
      </c>
      <c r="J46" s="159">
        <f>'[5]4-PROJEÇÃO (GA e GF)'!AP43</f>
        <v>34729723.337658793</v>
      </c>
      <c r="K46" s="159">
        <f t="shared" si="7"/>
        <v>-10690740.583494611</v>
      </c>
      <c r="L46" s="160">
        <f t="shared" si="5"/>
        <v>264059287.80826962</v>
      </c>
    </row>
    <row r="47" spans="2:12" x14ac:dyDescent="0.2">
      <c r="B47" s="161">
        <f t="shared" si="0"/>
        <v>2060</v>
      </c>
      <c r="C47" s="158">
        <f>'[5]2-PROJEÇÃO (GA)'!AI44</f>
        <v>140583.08668928081</v>
      </c>
      <c r="D47" s="159">
        <f>'[5]2-PROJEÇÃO (GA)'!AP44</f>
        <v>28275017.116017986</v>
      </c>
      <c r="E47" s="159">
        <f t="shared" si="6"/>
        <v>-28134434.029328704</v>
      </c>
      <c r="F47" s="160">
        <f t="shared" si="2"/>
        <v>-132148380.72524761</v>
      </c>
      <c r="H47" s="162">
        <f t="shared" si="3"/>
        <v>2060</v>
      </c>
      <c r="I47" s="158">
        <f>'[5]4-PROJEÇÃO (GA e GF)'!AI44</f>
        <v>23651611.329110146</v>
      </c>
      <c r="J47" s="159">
        <f>'[5]4-PROJEÇÃO (GA e GF)'!AP44</f>
        <v>34570094.696032532</v>
      </c>
      <c r="K47" s="159">
        <f t="shared" si="7"/>
        <v>-10918483.366922386</v>
      </c>
      <c r="L47" s="160">
        <f t="shared" si="5"/>
        <v>253140804.44134724</v>
      </c>
    </row>
    <row r="48" spans="2:12" x14ac:dyDescent="0.2">
      <c r="B48" s="161">
        <f t="shared" si="0"/>
        <v>2061</v>
      </c>
      <c r="C48" s="158">
        <f>'[5]2-PROJEÇÃO (GA)'!AI45</f>
        <v>66713.816176046632</v>
      </c>
      <c r="D48" s="159">
        <f>'[5]2-PROJEÇÃO (GA)'!AP45</f>
        <v>27532860.455873504</v>
      </c>
      <c r="E48" s="159">
        <f t="shared" si="6"/>
        <v>-27466146.639697459</v>
      </c>
      <c r="F48" s="160">
        <f t="shared" si="2"/>
        <v>-159614527.36494505</v>
      </c>
      <c r="H48" s="162">
        <f t="shared" si="3"/>
        <v>2061</v>
      </c>
      <c r="I48" s="158">
        <f>'[5]4-PROJEÇÃO (GA e GF)'!AI45</f>
        <v>23226702.632846996</v>
      </c>
      <c r="J48" s="159">
        <f>'[5]4-PROJEÇÃO (GA e GF)'!AP45</f>
        <v>34235709.48811204</v>
      </c>
      <c r="K48" s="159">
        <f t="shared" si="7"/>
        <v>-11009006.855265044</v>
      </c>
      <c r="L48" s="160">
        <f t="shared" si="5"/>
        <v>242131797.58608219</v>
      </c>
    </row>
    <row r="49" spans="2:12" x14ac:dyDescent="0.2">
      <c r="B49" s="161">
        <f t="shared" si="0"/>
        <v>2062</v>
      </c>
      <c r="C49" s="158">
        <f>'[5]2-PROJEÇÃO (GA)'!AI46</f>
        <v>54470.157531716628</v>
      </c>
      <c r="D49" s="159">
        <f>'[5]2-PROJEÇÃO (GA)'!AP46</f>
        <v>26882901.954642612</v>
      </c>
      <c r="E49" s="159">
        <f t="shared" si="6"/>
        <v>-26828431.797110897</v>
      </c>
      <c r="F49" s="160">
        <f t="shared" si="2"/>
        <v>-186442959.16205594</v>
      </c>
      <c r="H49" s="162">
        <f t="shared" si="3"/>
        <v>2062</v>
      </c>
      <c r="I49" s="158">
        <f>'[5]4-PROJEÇÃO (GA e GF)'!AI46</f>
        <v>22746185.292807639</v>
      </c>
      <c r="J49" s="159">
        <f>'[5]4-PROJEÇÃO (GA e GF)'!AP46</f>
        <v>34249651.51640363</v>
      </c>
      <c r="K49" s="159">
        <f t="shared" si="7"/>
        <v>-11503466.223595992</v>
      </c>
      <c r="L49" s="160">
        <f t="shared" si="5"/>
        <v>230628331.36248618</v>
      </c>
    </row>
    <row r="50" spans="2:12" x14ac:dyDescent="0.2">
      <c r="B50" s="161">
        <f t="shared" si="0"/>
        <v>2063</v>
      </c>
      <c r="C50" s="158">
        <f>'[5]2-PROJEÇÃO (GA)'!AI47</f>
        <v>41906.323255123687</v>
      </c>
      <c r="D50" s="159">
        <f>'[5]2-PROJEÇÃO (GA)'!AP47</f>
        <v>25447445.13759543</v>
      </c>
      <c r="E50" s="159">
        <f t="shared" si="6"/>
        <v>-25405538.814340305</v>
      </c>
      <c r="F50" s="160">
        <f t="shared" si="2"/>
        <v>-211848497.97639623</v>
      </c>
      <c r="H50" s="162">
        <f t="shared" si="3"/>
        <v>2063</v>
      </c>
      <c r="I50" s="158">
        <f>'[5]4-PROJEÇÃO (GA e GF)'!AI47</f>
        <v>22389392.351990663</v>
      </c>
      <c r="J50" s="159">
        <f>'[5]4-PROJEÇÃO (GA e GF)'!AP47</f>
        <v>33497798.065786216</v>
      </c>
      <c r="K50" s="159">
        <f t="shared" si="7"/>
        <v>-11108405.713795554</v>
      </c>
      <c r="L50" s="160">
        <f t="shared" si="5"/>
        <v>219519925.64869064</v>
      </c>
    </row>
    <row r="51" spans="2:12" x14ac:dyDescent="0.2">
      <c r="B51" s="161">
        <f t="shared" si="0"/>
        <v>2064</v>
      </c>
      <c r="C51" s="158">
        <f>'[5]2-PROJEÇÃO (GA)'!AI48</f>
        <v>26340.607643785821</v>
      </c>
      <c r="D51" s="159">
        <f>'[5]2-PROJEÇÃO (GA)'!AP48</f>
        <v>24237299.442688458</v>
      </c>
      <c r="E51" s="159">
        <f t="shared" si="6"/>
        <v>-24210958.835044671</v>
      </c>
      <c r="F51" s="160">
        <f t="shared" si="2"/>
        <v>-236059456.81144091</v>
      </c>
      <c r="H51" s="162">
        <f t="shared" si="3"/>
        <v>2064</v>
      </c>
      <c r="I51" s="158">
        <f>'[5]4-PROJEÇÃO (GA e GF)'!AI48</f>
        <v>21967961.663262814</v>
      </c>
      <c r="J51" s="159">
        <f>'[5]4-PROJEÇÃO (GA e GF)'!AP48</f>
        <v>32827642.050916642</v>
      </c>
      <c r="K51" s="159">
        <f t="shared" si="7"/>
        <v>-10859680.387653828</v>
      </c>
      <c r="L51" s="160">
        <f t="shared" si="5"/>
        <v>208660245.26103681</v>
      </c>
    </row>
    <row r="52" spans="2:12" x14ac:dyDescent="0.2">
      <c r="B52" s="161">
        <f t="shared" si="0"/>
        <v>2065</v>
      </c>
      <c r="C52" s="158">
        <f>'[5]2-PROJEÇÃO (GA)'!AI49</f>
        <v>6651.00343005592</v>
      </c>
      <c r="D52" s="159">
        <f>'[5]2-PROJEÇÃO (GA)'!AP49</f>
        <v>23315326.731409159</v>
      </c>
      <c r="E52" s="159">
        <f t="shared" si="6"/>
        <v>-23308675.727979101</v>
      </c>
      <c r="F52" s="160">
        <f t="shared" si="2"/>
        <v>-259368132.53942001</v>
      </c>
      <c r="H52" s="162">
        <f t="shared" si="3"/>
        <v>2065</v>
      </c>
      <c r="I52" s="158">
        <f>'[5]4-PROJEÇÃO (GA e GF)'!AI49</f>
        <v>21581215.66463599</v>
      </c>
      <c r="J52" s="159">
        <f>'[5]4-PROJEÇÃO (GA e GF)'!AP49</f>
        <v>32467299.34752607</v>
      </c>
      <c r="K52" s="159">
        <f t="shared" si="7"/>
        <v>-10886083.68289008</v>
      </c>
      <c r="L52" s="160">
        <f t="shared" si="5"/>
        <v>197774161.57814673</v>
      </c>
    </row>
    <row r="53" spans="2:12" x14ac:dyDescent="0.2">
      <c r="B53" s="161">
        <f t="shared" si="0"/>
        <v>2066</v>
      </c>
      <c r="C53" s="158">
        <f>'[5]2-PROJEÇÃO (GA)'!AI50</f>
        <v>6717.5134643564797</v>
      </c>
      <c r="D53" s="159">
        <f>'[5]2-PROJEÇÃO (GA)'!AP50</f>
        <v>22163060.022858817</v>
      </c>
      <c r="E53" s="159">
        <f t="shared" si="6"/>
        <v>-22156342.509394459</v>
      </c>
      <c r="F53" s="160">
        <f t="shared" si="2"/>
        <v>-281524475.04881448</v>
      </c>
      <c r="H53" s="162">
        <f t="shared" si="3"/>
        <v>2066</v>
      </c>
      <c r="I53" s="158">
        <f>'[5]4-PROJEÇÃO (GA e GF)'!AI50</f>
        <v>20985276.262184851</v>
      </c>
      <c r="J53" s="159">
        <f>'[5]4-PROJEÇÃO (GA e GF)'!AP50</f>
        <v>32575198.713153224</v>
      </c>
      <c r="K53" s="159">
        <f t="shared" si="7"/>
        <v>-11589922.450968374</v>
      </c>
      <c r="L53" s="160">
        <f t="shared" si="5"/>
        <v>186184239.12717834</v>
      </c>
    </row>
    <row r="54" spans="2:12" x14ac:dyDescent="0.2">
      <c r="B54" s="161">
        <f t="shared" si="0"/>
        <v>2067</v>
      </c>
      <c r="C54" s="158">
        <f>'[5]2-PROJEÇÃO (GA)'!AI51</f>
        <v>0</v>
      </c>
      <c r="D54" s="159">
        <f>'[5]2-PROJEÇÃO (GA)'!AP51</f>
        <v>20613904.415387809</v>
      </c>
      <c r="E54" s="159">
        <f t="shared" si="6"/>
        <v>-20613904.415387809</v>
      </c>
      <c r="F54" s="160">
        <f t="shared" si="2"/>
        <v>-302138379.46420228</v>
      </c>
      <c r="H54" s="162">
        <f t="shared" si="3"/>
        <v>2067</v>
      </c>
      <c r="I54" s="158">
        <f>'[5]4-PROJEÇÃO (GA e GF)'!AI51</f>
        <v>20480209.486755498</v>
      </c>
      <c r="J54" s="159">
        <f>'[5]4-PROJEÇÃO (GA e GF)'!AP51</f>
        <v>31959885.495239466</v>
      </c>
      <c r="K54" s="159">
        <f t="shared" si="7"/>
        <v>-11479676.008483969</v>
      </c>
      <c r="L54" s="160">
        <f t="shared" si="5"/>
        <v>174704563.11869437</v>
      </c>
    </row>
    <row r="55" spans="2:12" x14ac:dyDescent="0.2">
      <c r="B55" s="161">
        <f t="shared" si="0"/>
        <v>2068</v>
      </c>
      <c r="C55" s="158">
        <f>'[5]2-PROJEÇÃO (GA)'!AI52</f>
        <v>0</v>
      </c>
      <c r="D55" s="159">
        <f>'[5]2-PROJEÇÃO (GA)'!AP52</f>
        <v>18895759.727948267</v>
      </c>
      <c r="E55" s="159">
        <f t="shared" si="6"/>
        <v>-18895759.727948267</v>
      </c>
      <c r="F55" s="160">
        <f t="shared" si="2"/>
        <v>-321034139.19215053</v>
      </c>
      <c r="H55" s="162">
        <f t="shared" si="3"/>
        <v>2068</v>
      </c>
      <c r="I55" s="158">
        <f>'[5]4-PROJEÇÃO (GA e GF)'!AI52</f>
        <v>20075463.555259734</v>
      </c>
      <c r="J55" s="159">
        <f>'[5]4-PROJEÇÃO (GA e GF)'!AP52</f>
        <v>30967100.693058681</v>
      </c>
      <c r="K55" s="159">
        <f t="shared" si="7"/>
        <v>-10891637.137798946</v>
      </c>
      <c r="L55" s="160">
        <f t="shared" si="5"/>
        <v>163812925.98089543</v>
      </c>
    </row>
    <row r="56" spans="2:12" x14ac:dyDescent="0.2">
      <c r="B56" s="161">
        <f t="shared" si="0"/>
        <v>2069</v>
      </c>
      <c r="C56" s="158">
        <f>'[5]2-PROJEÇÃO (GA)'!AI53</f>
        <v>0</v>
      </c>
      <c r="D56" s="159">
        <f>'[5]2-PROJEÇÃO (GA)'!AP53</f>
        <v>17852305.777712729</v>
      </c>
      <c r="E56" s="159">
        <f t="shared" si="6"/>
        <v>-17852305.777712729</v>
      </c>
      <c r="F56" s="160">
        <f t="shared" si="2"/>
        <v>-338886444.96986324</v>
      </c>
      <c r="H56" s="162">
        <f t="shared" si="3"/>
        <v>2069</v>
      </c>
      <c r="I56" s="158">
        <f>'[5]4-PROJEÇÃO (GA e GF)'!AI53</f>
        <v>19494595.239546299</v>
      </c>
      <c r="J56" s="159">
        <f>'[5]4-PROJEÇÃO (GA e GF)'!AP53</f>
        <v>31062222.064534042</v>
      </c>
      <c r="K56" s="159">
        <f t="shared" si="7"/>
        <v>-11567626.824987743</v>
      </c>
      <c r="L56" s="160">
        <f t="shared" si="5"/>
        <v>152245299.15590769</v>
      </c>
    </row>
    <row r="57" spans="2:12" x14ac:dyDescent="0.2">
      <c r="B57" s="161">
        <f t="shared" si="0"/>
        <v>2070</v>
      </c>
      <c r="C57" s="158">
        <f>'[5]2-PROJEÇÃO (GA)'!AI54</f>
        <v>0</v>
      </c>
      <c r="D57" s="159">
        <f>'[5]2-PROJEÇÃO (GA)'!AP54</f>
        <v>16456900.468863798</v>
      </c>
      <c r="E57" s="159">
        <f t="shared" si="6"/>
        <v>-16456900.468863798</v>
      </c>
      <c r="F57" s="160">
        <f t="shared" si="2"/>
        <v>-355343345.43872702</v>
      </c>
      <c r="H57" s="162">
        <f t="shared" si="3"/>
        <v>2070</v>
      </c>
      <c r="I57" s="158">
        <f>'[5]4-PROJEÇÃO (GA e GF)'!AI54</f>
        <v>19008481.453226876</v>
      </c>
      <c r="J57" s="159">
        <f>'[5]4-PROJEÇÃO (GA e GF)'!AP54</f>
        <v>30794445.847989202</v>
      </c>
      <c r="K57" s="159">
        <f t="shared" si="7"/>
        <v>-11785964.394762326</v>
      </c>
      <c r="L57" s="160">
        <f t="shared" si="5"/>
        <v>140459334.76114535</v>
      </c>
    </row>
    <row r="58" spans="2:12" x14ac:dyDescent="0.2">
      <c r="B58" s="161">
        <f t="shared" si="0"/>
        <v>2071</v>
      </c>
      <c r="C58" s="158">
        <f>'[5]2-PROJEÇÃO (GA)'!AI55</f>
        <v>0</v>
      </c>
      <c r="D58" s="159">
        <f>'[5]2-PROJEÇÃO (GA)'!AP55</f>
        <v>15724922.873653071</v>
      </c>
      <c r="E58" s="159">
        <f t="shared" si="6"/>
        <v>-15724922.873653071</v>
      </c>
      <c r="F58" s="160">
        <f t="shared" si="2"/>
        <v>-371068268.31238008</v>
      </c>
      <c r="H58" s="162">
        <f t="shared" si="3"/>
        <v>2071</v>
      </c>
      <c r="I58" s="158">
        <f>'[5]4-PROJEÇÃO (GA e GF)'!AI55</f>
        <v>18460287.014145069</v>
      </c>
      <c r="J58" s="159">
        <f>'[5]4-PROJEÇÃO (GA e GF)'!AP55</f>
        <v>31202661.806602225</v>
      </c>
      <c r="K58" s="159">
        <f t="shared" si="7"/>
        <v>-12742374.792457156</v>
      </c>
      <c r="L58" s="160">
        <f t="shared" si="5"/>
        <v>127716959.96868819</v>
      </c>
    </row>
    <row r="59" spans="2:12" x14ac:dyDescent="0.2">
      <c r="B59" s="161">
        <f t="shared" si="0"/>
        <v>2072</v>
      </c>
      <c r="C59" s="158">
        <f>'[5]2-PROJEÇÃO (GA)'!AI56</f>
        <v>0</v>
      </c>
      <c r="D59" s="159">
        <f>'[5]2-PROJEÇÃO (GA)'!AP56</f>
        <v>14924592.491426561</v>
      </c>
      <c r="E59" s="159">
        <f t="shared" si="6"/>
        <v>-14924592.491426561</v>
      </c>
      <c r="F59" s="160">
        <f t="shared" si="2"/>
        <v>-385992860.80380666</v>
      </c>
      <c r="H59" s="162">
        <f t="shared" si="3"/>
        <v>2072</v>
      </c>
      <c r="I59" s="158">
        <f>'[5]4-PROJEÇÃO (GA e GF)'!AI56</f>
        <v>17899723.187020954</v>
      </c>
      <c r="J59" s="159">
        <f>'[5]4-PROJEÇÃO (GA e GF)'!AP56</f>
        <v>31139043.083754115</v>
      </c>
      <c r="K59" s="159">
        <f t="shared" si="7"/>
        <v>-13239319.896733161</v>
      </c>
      <c r="L59" s="160">
        <f t="shared" si="5"/>
        <v>114477640.07195503</v>
      </c>
    </row>
    <row r="60" spans="2:12" x14ac:dyDescent="0.2">
      <c r="B60" s="161">
        <f t="shared" si="0"/>
        <v>2073</v>
      </c>
      <c r="C60" s="158">
        <f>'[5]2-PROJEÇÃO (GA)'!AI57</f>
        <v>0</v>
      </c>
      <c r="D60" s="159">
        <f>'[5]2-PROJEÇÃO (GA)'!AP57</f>
        <v>13481487.821202831</v>
      </c>
      <c r="E60" s="159">
        <f t="shared" si="6"/>
        <v>-13481487.821202831</v>
      </c>
      <c r="F60" s="160">
        <f t="shared" si="2"/>
        <v>-399474348.62500948</v>
      </c>
      <c r="H60" s="162">
        <f t="shared" si="3"/>
        <v>2073</v>
      </c>
      <c r="I60" s="158">
        <f>'[5]4-PROJEÇÃO (GA e GF)'!AI57</f>
        <v>17371201.570565313</v>
      </c>
      <c r="J60" s="159">
        <f>'[5]4-PROJEÇÃO (GA e GF)'!AP57</f>
        <v>30570027.20203137</v>
      </c>
      <c r="K60" s="159">
        <f t="shared" si="7"/>
        <v>-13198825.631466057</v>
      </c>
      <c r="L60" s="160">
        <f t="shared" si="5"/>
        <v>101278814.44048896</v>
      </c>
    </row>
    <row r="61" spans="2:12" x14ac:dyDescent="0.2">
      <c r="B61" s="161">
        <f t="shared" si="0"/>
        <v>2074</v>
      </c>
      <c r="C61" s="158">
        <f>'[5]2-PROJEÇÃO (GA)'!AI58</f>
        <v>0</v>
      </c>
      <c r="D61" s="159">
        <f>'[5]2-PROJEÇÃO (GA)'!AP58</f>
        <v>12826145.267971408</v>
      </c>
      <c r="E61" s="159">
        <f t="shared" si="6"/>
        <v>-12826145.267971408</v>
      </c>
      <c r="F61" s="160">
        <f t="shared" si="2"/>
        <v>-412300493.89298087</v>
      </c>
      <c r="H61" s="162">
        <f t="shared" si="3"/>
        <v>2074</v>
      </c>
      <c r="I61" s="158">
        <f>'[5]4-PROJEÇÃO (GA e GF)'!AI58</f>
        <v>16720925.385899313</v>
      </c>
      <c r="J61" s="159">
        <f>'[5]4-PROJEÇÃO (GA e GF)'!AP58</f>
        <v>30901497.995909616</v>
      </c>
      <c r="K61" s="159">
        <f t="shared" si="7"/>
        <v>-14180572.610010304</v>
      </c>
      <c r="L61" s="160">
        <f t="shared" si="5"/>
        <v>87098241.830478668</v>
      </c>
    </row>
    <row r="62" spans="2:12" x14ac:dyDescent="0.2">
      <c r="B62" s="161">
        <f t="shared" si="0"/>
        <v>2075</v>
      </c>
      <c r="C62" s="158">
        <f>'[5]2-PROJEÇÃO (GA)'!AI59</f>
        <v>0</v>
      </c>
      <c r="D62" s="159">
        <f>'[5]2-PROJEÇÃO (GA)'!AP59</f>
        <v>11713896.39699897</v>
      </c>
      <c r="E62" s="159">
        <f t="shared" si="6"/>
        <v>-11713896.39699897</v>
      </c>
      <c r="F62" s="160">
        <f t="shared" si="2"/>
        <v>-424014390.28997982</v>
      </c>
      <c r="H62" s="162">
        <f t="shared" si="3"/>
        <v>2075</v>
      </c>
      <c r="I62" s="158">
        <f>'[5]4-PROJEÇÃO (GA e GF)'!AI59</f>
        <v>16076961.736281903</v>
      </c>
      <c r="J62" s="159">
        <f>'[5]4-PROJEÇÃO (GA e GF)'!AP59</f>
        <v>30686567.667744894</v>
      </c>
      <c r="K62" s="159">
        <f t="shared" si="7"/>
        <v>-14609605.93146299</v>
      </c>
      <c r="L62" s="160">
        <f t="shared" si="5"/>
        <v>72488635.89901568</v>
      </c>
    </row>
    <row r="63" spans="2:12" x14ac:dyDescent="0.2">
      <c r="B63" s="161">
        <f t="shared" si="0"/>
        <v>2076</v>
      </c>
      <c r="C63" s="158">
        <f>'[5]2-PROJEÇÃO (GA)'!AI60</f>
        <v>0</v>
      </c>
      <c r="D63" s="159">
        <f>'[5]2-PROJEÇÃO (GA)'!AP60</f>
        <v>11017021.498092866</v>
      </c>
      <c r="E63" s="159">
        <f t="shared" si="6"/>
        <v>-11017021.498092866</v>
      </c>
      <c r="F63" s="160">
        <f t="shared" si="2"/>
        <v>-435031411.78807271</v>
      </c>
      <c r="H63" s="162">
        <f t="shared" si="3"/>
        <v>2076</v>
      </c>
      <c r="I63" s="158">
        <f>'[5]4-PROJEÇÃO (GA e GF)'!AI60</f>
        <v>15269966.896778136</v>
      </c>
      <c r="J63" s="159">
        <f>'[5]4-PROJEÇÃO (GA e GF)'!AP60</f>
        <v>31432682.458806317</v>
      </c>
      <c r="K63" s="159">
        <f t="shared" si="7"/>
        <v>-16162715.562028181</v>
      </c>
      <c r="L63" s="160">
        <f t="shared" si="5"/>
        <v>56325920.336987495</v>
      </c>
    </row>
    <row r="64" spans="2:12" x14ac:dyDescent="0.2">
      <c r="B64" s="161">
        <f t="shared" si="0"/>
        <v>2077</v>
      </c>
      <c r="C64" s="158">
        <f>'[5]2-PROJEÇÃO (GA)'!AI61</f>
        <v>0</v>
      </c>
      <c r="D64" s="159">
        <f>'[5]2-PROJEÇÃO (GA)'!AP61</f>
        <v>10067649.880123222</v>
      </c>
      <c r="E64" s="159">
        <f t="shared" si="6"/>
        <v>-10067649.880123222</v>
      </c>
      <c r="F64" s="160">
        <f t="shared" si="2"/>
        <v>-445099061.6681959</v>
      </c>
      <c r="H64" s="162">
        <f t="shared" si="3"/>
        <v>2077</v>
      </c>
      <c r="I64" s="158">
        <f>'[5]4-PROJEÇÃO (GA e GF)'!AI61</f>
        <v>14526843.428229505</v>
      </c>
      <c r="J64" s="159">
        <f>'[5]4-PROJEÇÃO (GA e GF)'!AP61</f>
        <v>31277653.950701568</v>
      </c>
      <c r="K64" s="159">
        <f t="shared" si="7"/>
        <v>-16750810.522472063</v>
      </c>
      <c r="L64" s="160">
        <f t="shared" si="5"/>
        <v>39575109.814515434</v>
      </c>
    </row>
    <row r="65" spans="2:12" x14ac:dyDescent="0.2">
      <c r="B65" s="161">
        <f t="shared" si="0"/>
        <v>2078</v>
      </c>
      <c r="C65" s="158">
        <f>'[5]2-PROJEÇÃO (GA)'!AI62</f>
        <v>0</v>
      </c>
      <c r="D65" s="159">
        <f>'[5]2-PROJEÇÃO (GA)'!AP62</f>
        <v>9266436.9406388383</v>
      </c>
      <c r="E65" s="159">
        <f t="shared" si="6"/>
        <v>-9266436.9406388383</v>
      </c>
      <c r="F65" s="160">
        <f t="shared" si="2"/>
        <v>-454365498.60883474</v>
      </c>
      <c r="H65" s="162">
        <f t="shared" si="3"/>
        <v>2078</v>
      </c>
      <c r="I65" s="158">
        <f>'[5]4-PROJEÇÃO (GA e GF)'!AI62</f>
        <v>13746047.208507605</v>
      </c>
      <c r="J65" s="159">
        <f>'[5]4-PROJEÇÃO (GA e GF)'!AP62</f>
        <v>31169284.891338471</v>
      </c>
      <c r="K65" s="159">
        <f t="shared" si="7"/>
        <v>-17423237.682830866</v>
      </c>
      <c r="L65" s="160">
        <f t="shared" si="5"/>
        <v>22151872.131684568</v>
      </c>
    </row>
    <row r="66" spans="2:12" x14ac:dyDescent="0.2">
      <c r="B66" s="161">
        <f t="shared" si="0"/>
        <v>2079</v>
      </c>
      <c r="C66" s="158">
        <f>'[5]2-PROJEÇÃO (GA)'!AI63</f>
        <v>0</v>
      </c>
      <c r="D66" s="159">
        <f>'[5]2-PROJEÇÃO (GA)'!AP63</f>
        <v>7902805.7054421324</v>
      </c>
      <c r="E66" s="159">
        <f t="shared" si="6"/>
        <v>-7902805.7054421324</v>
      </c>
      <c r="F66" s="160">
        <f t="shared" si="2"/>
        <v>-462268304.31427687</v>
      </c>
      <c r="H66" s="162">
        <f t="shared" si="3"/>
        <v>2079</v>
      </c>
      <c r="I66" s="158">
        <f>'[5]4-PROJEÇÃO (GA e GF)'!AI63</f>
        <v>12998754.588873396</v>
      </c>
      <c r="J66" s="159">
        <f>'[5]4-PROJEÇÃO (GA e GF)'!AP63</f>
        <v>30593584.590876777</v>
      </c>
      <c r="K66" s="159">
        <f t="shared" si="7"/>
        <v>-17594830.002003379</v>
      </c>
      <c r="L66" s="160">
        <f t="shared" si="5"/>
        <v>4557042.1296811886</v>
      </c>
    </row>
    <row r="67" spans="2:12" x14ac:dyDescent="0.2">
      <c r="B67" s="161">
        <f t="shared" si="0"/>
        <v>2080</v>
      </c>
      <c r="C67" s="158">
        <f>'[5]2-PROJEÇÃO (GA)'!AI64</f>
        <v>0</v>
      </c>
      <c r="D67" s="159">
        <f>'[5]2-PROJEÇÃO (GA)'!AP64</f>
        <v>6722721.5717995763</v>
      </c>
      <c r="E67" s="159">
        <f t="shared" si="6"/>
        <v>-6722721.5717995763</v>
      </c>
      <c r="F67" s="160">
        <f t="shared" si="2"/>
        <v>-468991025.88607645</v>
      </c>
      <c r="H67" s="162">
        <f t="shared" si="3"/>
        <v>2080</v>
      </c>
      <c r="I67" s="158">
        <f>'[5]4-PROJEÇÃO (GA e GF)'!AI64</f>
        <v>12845665.38491473</v>
      </c>
      <c r="J67" s="159">
        <f>'[5]4-PROJEÇÃO (GA e GF)'!AP64</f>
        <v>30533764.406028714</v>
      </c>
      <c r="K67" s="159">
        <f t="shared" si="7"/>
        <v>-17688099.021113984</v>
      </c>
      <c r="L67" s="160">
        <f t="shared" si="5"/>
        <v>-13131056.891432796</v>
      </c>
    </row>
    <row r="68" spans="2:12" x14ac:dyDescent="0.2">
      <c r="B68" s="161">
        <f t="shared" si="0"/>
        <v>2081</v>
      </c>
      <c r="C68" s="158">
        <f>'[5]2-PROJEÇÃO (GA)'!AI65</f>
        <v>0</v>
      </c>
      <c r="D68" s="159">
        <f>'[5]2-PROJEÇÃO (GA)'!AP65</f>
        <v>5765034.4481167849</v>
      </c>
      <c r="E68" s="159">
        <f t="shared" si="6"/>
        <v>-5765034.4481167849</v>
      </c>
      <c r="F68" s="160">
        <f t="shared" si="2"/>
        <v>-474756060.33419323</v>
      </c>
      <c r="H68" s="162">
        <f t="shared" si="3"/>
        <v>2081</v>
      </c>
      <c r="I68" s="158">
        <f>'[5]4-PROJEÇÃO (GA e GF)'!AI65</f>
        <v>12932163.302892219</v>
      </c>
      <c r="J68" s="159">
        <f>'[5]4-PROJEÇÃO (GA e GF)'!AP65</f>
        <v>30238744.506641813</v>
      </c>
      <c r="K68" s="159">
        <f t="shared" si="7"/>
        <v>-17306581.203749593</v>
      </c>
      <c r="L68" s="160">
        <f t="shared" si="5"/>
        <v>-30437638.095182389</v>
      </c>
    </row>
    <row r="69" spans="2:12" x14ac:dyDescent="0.2">
      <c r="B69" s="161">
        <f t="shared" si="0"/>
        <v>2082</v>
      </c>
      <c r="C69" s="158">
        <f>'[5]2-PROJEÇÃO (GA)'!AI66</f>
        <v>0</v>
      </c>
      <c r="D69" s="159">
        <f>'[5]2-PROJEÇÃO (GA)'!AP66</f>
        <v>5025056.6650316212</v>
      </c>
      <c r="E69" s="159">
        <f t="shared" si="6"/>
        <v>-5025056.6650316212</v>
      </c>
      <c r="F69" s="160">
        <f t="shared" si="2"/>
        <v>-479781116.99922484</v>
      </c>
      <c r="H69" s="162">
        <f t="shared" si="3"/>
        <v>2082</v>
      </c>
      <c r="I69" s="158">
        <f>'[5]4-PROJEÇÃO (GA e GF)'!AI66</f>
        <v>13127071.779904133</v>
      </c>
      <c r="J69" s="159">
        <f>'[5]4-PROJEÇÃO (GA e GF)'!AP66</f>
        <v>29644324.983748648</v>
      </c>
      <c r="K69" s="159">
        <f t="shared" si="7"/>
        <v>-16517253.203844516</v>
      </c>
      <c r="L69" s="160">
        <f t="shared" si="5"/>
        <v>-46954891.299026906</v>
      </c>
    </row>
    <row r="70" spans="2:12" x14ac:dyDescent="0.2">
      <c r="B70" s="161">
        <f t="shared" si="0"/>
        <v>2083</v>
      </c>
      <c r="C70" s="158">
        <f>'[5]2-PROJEÇÃO (GA)'!AI67</f>
        <v>0</v>
      </c>
      <c r="D70" s="159">
        <f>'[5]2-PROJEÇÃO (GA)'!AP67</f>
        <v>4257016.303123544</v>
      </c>
      <c r="E70" s="159">
        <f t="shared" si="6"/>
        <v>-4257016.303123544</v>
      </c>
      <c r="F70" s="160">
        <f t="shared" si="2"/>
        <v>-484038133.30234838</v>
      </c>
      <c r="H70" s="162">
        <f t="shared" si="3"/>
        <v>2083</v>
      </c>
      <c r="I70" s="158">
        <f>'[5]4-PROJEÇÃO (GA e GF)'!AI67</f>
        <v>13292358.011083018</v>
      </c>
      <c r="J70" s="159">
        <f>'[5]4-PROJEÇÃO (GA e GF)'!AP67</f>
        <v>29232975.199970383</v>
      </c>
      <c r="K70" s="159">
        <f t="shared" si="7"/>
        <v>-15940617.188887365</v>
      </c>
      <c r="L70" s="160">
        <f t="shared" si="5"/>
        <v>-62895508.487914272</v>
      </c>
    </row>
    <row r="71" spans="2:12" x14ac:dyDescent="0.2">
      <c r="B71" s="161">
        <f t="shared" si="0"/>
        <v>2084</v>
      </c>
      <c r="C71" s="158">
        <f>'[5]2-PROJEÇÃO (GA)'!AI68</f>
        <v>0</v>
      </c>
      <c r="D71" s="159">
        <f>'[5]2-PROJEÇÃO (GA)'!AP68</f>
        <v>3476591.1830840609</v>
      </c>
      <c r="E71" s="159">
        <f t="shared" si="6"/>
        <v>-3476591.1830840609</v>
      </c>
      <c r="F71" s="160">
        <f t="shared" si="2"/>
        <v>-487514724.48543245</v>
      </c>
      <c r="H71" s="162">
        <f t="shared" si="3"/>
        <v>2084</v>
      </c>
      <c r="I71" s="158">
        <f>'[5]4-PROJEÇÃO (GA e GF)'!AI68</f>
        <v>13449041.461737733</v>
      </c>
      <c r="J71" s="159">
        <f>'[5]4-PROJEÇÃO (GA e GF)'!AP68</f>
        <v>28642359.492939852</v>
      </c>
      <c r="K71" s="159">
        <f t="shared" si="7"/>
        <v>-15193318.031202119</v>
      </c>
      <c r="L71" s="160">
        <f t="shared" si="5"/>
        <v>-78088826.519116387</v>
      </c>
    </row>
    <row r="72" spans="2:12" x14ac:dyDescent="0.2">
      <c r="B72" s="161">
        <f t="shared" si="0"/>
        <v>2085</v>
      </c>
      <c r="C72" s="158">
        <f>'[5]2-PROJEÇÃO (GA)'!AI69</f>
        <v>0</v>
      </c>
      <c r="D72" s="159">
        <f>'[5]2-PROJEÇÃO (GA)'!AP69</f>
        <v>2675869.5475799134</v>
      </c>
      <c r="E72" s="159">
        <f t="shared" si="6"/>
        <v>-2675869.5475799134</v>
      </c>
      <c r="F72" s="160">
        <f t="shared" si="2"/>
        <v>-490190594.03301233</v>
      </c>
      <c r="H72" s="162">
        <f t="shared" si="3"/>
        <v>2085</v>
      </c>
      <c r="I72" s="158">
        <f>'[5]4-PROJEÇÃO (GA e GF)'!AI69</f>
        <v>13637482.141683543</v>
      </c>
      <c r="J72" s="159">
        <f>'[5]4-PROJEÇÃO (GA e GF)'!AP69</f>
        <v>27857091.828210983</v>
      </c>
      <c r="K72" s="159">
        <f t="shared" si="7"/>
        <v>-14219609.68652744</v>
      </c>
      <c r="L72" s="160">
        <f t="shared" si="5"/>
        <v>-92308436.205643833</v>
      </c>
    </row>
    <row r="73" spans="2:12" x14ac:dyDescent="0.2">
      <c r="B73" s="161">
        <f t="shared" ref="B73:B82" si="8">B72+1</f>
        <v>2086</v>
      </c>
      <c r="C73" s="158">
        <f>'[5]2-PROJEÇÃO (GA)'!AI70</f>
        <v>0</v>
      </c>
      <c r="D73" s="159">
        <f>'[5]2-PROJEÇÃO (GA)'!AP70</f>
        <v>2298882.4462378407</v>
      </c>
      <c r="E73" s="159">
        <f t="shared" si="6"/>
        <v>-2298882.4462378407</v>
      </c>
      <c r="F73" s="160">
        <f t="shared" ref="F73:F83" si="9">E73+F72</f>
        <v>-492489476.47925019</v>
      </c>
      <c r="H73" s="162">
        <f t="shared" ref="H73:H83" si="10">H72+1</f>
        <v>2086</v>
      </c>
      <c r="I73" s="158">
        <f>'[5]4-PROJEÇÃO (GA e GF)'!AI70</f>
        <v>13805794.460404571</v>
      </c>
      <c r="J73" s="159">
        <f>'[5]4-PROJEÇÃO (GA e GF)'!AP70</f>
        <v>27564161.22592862</v>
      </c>
      <c r="K73" s="159">
        <f t="shared" si="7"/>
        <v>-13758366.765524048</v>
      </c>
      <c r="L73" s="160">
        <f t="shared" ref="L73:L83" si="11">K73+L72</f>
        <v>-106066802.97116788</v>
      </c>
    </row>
    <row r="74" spans="2:12" x14ac:dyDescent="0.2">
      <c r="B74" s="161">
        <f t="shared" si="8"/>
        <v>2087</v>
      </c>
      <c r="C74" s="158">
        <f>'[5]2-PROJEÇÃO (GA)'!AI71</f>
        <v>0</v>
      </c>
      <c r="D74" s="159">
        <f>'[5]2-PROJEÇÃO (GA)'!AP71</f>
        <v>1670719.9046188472</v>
      </c>
      <c r="E74" s="159">
        <f t="shared" si="6"/>
        <v>-1670719.9046188472</v>
      </c>
      <c r="F74" s="160">
        <f t="shared" si="9"/>
        <v>-494160196.38386905</v>
      </c>
      <c r="H74" s="162">
        <f t="shared" si="10"/>
        <v>2087</v>
      </c>
      <c r="I74" s="158">
        <f>'[5]4-PROJEÇÃO (GA e GF)'!AI71</f>
        <v>13990031.266801199</v>
      </c>
      <c r="J74" s="159">
        <f>'[5]4-PROJEÇÃO (GA e GF)'!AP71</f>
        <v>26988168.61778919</v>
      </c>
      <c r="K74" s="159">
        <f t="shared" si="7"/>
        <v>-12998137.350987991</v>
      </c>
      <c r="L74" s="160">
        <f t="shared" si="11"/>
        <v>-119064940.32215586</v>
      </c>
    </row>
    <row r="75" spans="2:12" x14ac:dyDescent="0.2">
      <c r="B75" s="161">
        <f t="shared" si="8"/>
        <v>2088</v>
      </c>
      <c r="C75" s="158">
        <f>'[5]2-PROJEÇÃO (GA)'!AI72</f>
        <v>0</v>
      </c>
      <c r="D75" s="159">
        <f>'[5]2-PROJEÇÃO (GA)'!AP72</f>
        <v>1265910.2833189394</v>
      </c>
      <c r="E75" s="159">
        <f t="shared" si="6"/>
        <v>-1265910.2833189394</v>
      </c>
      <c r="F75" s="160">
        <f t="shared" si="9"/>
        <v>-495426106.66718799</v>
      </c>
      <c r="H75" s="162">
        <f t="shared" si="10"/>
        <v>2088</v>
      </c>
      <c r="I75" s="158">
        <f>'[5]4-PROJEÇÃO (GA e GF)'!AI72</f>
        <v>14037039.626652759</v>
      </c>
      <c r="J75" s="159">
        <f>'[5]4-PROJEÇÃO (GA e GF)'!AP72</f>
        <v>27166255.505803648</v>
      </c>
      <c r="K75" s="159">
        <f t="shared" si="7"/>
        <v>-13129215.87915089</v>
      </c>
      <c r="L75" s="160">
        <f t="shared" si="11"/>
        <v>-132194156.20130676</v>
      </c>
    </row>
    <row r="76" spans="2:12" x14ac:dyDescent="0.2">
      <c r="B76" s="161">
        <f t="shared" si="8"/>
        <v>2089</v>
      </c>
      <c r="C76" s="158">
        <f>'[5]2-PROJEÇÃO (GA)'!AI73</f>
        <v>0</v>
      </c>
      <c r="D76" s="159">
        <f>'[5]2-PROJEÇÃO (GA)'!AP73</f>
        <v>872939.71231104666</v>
      </c>
      <c r="E76" s="159">
        <f t="shared" si="6"/>
        <v>-872939.71231104666</v>
      </c>
      <c r="F76" s="160">
        <f t="shared" si="9"/>
        <v>-496299046.37949902</v>
      </c>
      <c r="H76" s="162">
        <f t="shared" si="10"/>
        <v>2089</v>
      </c>
      <c r="I76" s="158">
        <f>'[5]4-PROJEÇÃO (GA e GF)'!AI73</f>
        <v>14182298.694692627</v>
      </c>
      <c r="J76" s="159">
        <f>'[5]4-PROJEÇÃO (GA e GF)'!AP73</f>
        <v>26896970.191284187</v>
      </c>
      <c r="K76" s="159">
        <f t="shared" si="7"/>
        <v>-12714671.496591561</v>
      </c>
      <c r="L76" s="160">
        <f t="shared" si="11"/>
        <v>-144908827.69789833</v>
      </c>
    </row>
    <row r="77" spans="2:12" x14ac:dyDescent="0.2">
      <c r="B77" s="161">
        <f t="shared" si="8"/>
        <v>2090</v>
      </c>
      <c r="C77" s="158">
        <f>'[5]2-PROJEÇÃO (GA)'!AI74</f>
        <v>0</v>
      </c>
      <c r="D77" s="159">
        <f>'[5]2-PROJEÇÃO (GA)'!AP74</f>
        <v>271408.36201006203</v>
      </c>
      <c r="E77" s="159">
        <f t="shared" si="6"/>
        <v>-271408.36201006203</v>
      </c>
      <c r="F77" s="160">
        <f t="shared" si="9"/>
        <v>-496570454.74150908</v>
      </c>
      <c r="H77" s="162">
        <f t="shared" si="10"/>
        <v>2090</v>
      </c>
      <c r="I77" s="158">
        <f>'[5]4-PROJEÇÃO (GA e GF)'!AI74</f>
        <v>14355144.606553668</v>
      </c>
      <c r="J77" s="159">
        <f>'[5]4-PROJEÇÃO (GA e GF)'!AP74</f>
        <v>26335538.289060935</v>
      </c>
      <c r="K77" s="159">
        <f t="shared" si="7"/>
        <v>-11980393.682507267</v>
      </c>
      <c r="L77" s="160">
        <f t="shared" si="11"/>
        <v>-156889221.3804056</v>
      </c>
    </row>
    <row r="78" spans="2:12" x14ac:dyDescent="0.2">
      <c r="B78" s="161">
        <f t="shared" si="8"/>
        <v>2091</v>
      </c>
      <c r="C78" s="158">
        <f>'[5]2-PROJEÇÃO (GA)'!AI75</f>
        <v>0</v>
      </c>
      <c r="D78" s="159">
        <f>'[5]2-PROJEÇÃO (GA)'!AP75</f>
        <v>263202.41301068303</v>
      </c>
      <c r="E78" s="159">
        <f t="shared" si="6"/>
        <v>-263202.41301068303</v>
      </c>
      <c r="F78" s="160">
        <f t="shared" si="9"/>
        <v>-496833657.15451974</v>
      </c>
      <c r="H78" s="162">
        <f t="shared" si="10"/>
        <v>2091</v>
      </c>
      <c r="I78" s="158">
        <f>'[5]4-PROJEÇÃO (GA e GF)'!AI75</f>
        <v>14515716.096369287</v>
      </c>
      <c r="J78" s="159">
        <f>'[5]4-PROJEÇÃO (GA e GF)'!AP75</f>
        <v>26297833.543268163</v>
      </c>
      <c r="K78" s="159">
        <f t="shared" si="7"/>
        <v>-11782117.446898876</v>
      </c>
      <c r="L78" s="160">
        <f t="shared" si="11"/>
        <v>-168671338.82730448</v>
      </c>
    </row>
    <row r="79" spans="2:12" x14ac:dyDescent="0.2">
      <c r="B79" s="161">
        <f t="shared" si="8"/>
        <v>2092</v>
      </c>
      <c r="C79" s="158">
        <f>'[5]2-PROJEÇÃO (GA)'!AI76</f>
        <v>0</v>
      </c>
      <c r="D79" s="159">
        <f>'[5]2-PROJEÇÃO (GA)'!AP76</f>
        <v>52079.233725591046</v>
      </c>
      <c r="E79" s="159">
        <f t="shared" si="6"/>
        <v>-52079.233725591046</v>
      </c>
      <c r="F79" s="160">
        <f t="shared" si="9"/>
        <v>-496885736.38824534</v>
      </c>
      <c r="H79" s="162">
        <f t="shared" si="10"/>
        <v>2092</v>
      </c>
      <c r="I79" s="158">
        <f>'[5]4-PROJEÇÃO (GA e GF)'!AI76</f>
        <v>14651133.807050046</v>
      </c>
      <c r="J79" s="159">
        <f>'[5]4-PROJEÇÃO (GA e GF)'!AP76</f>
        <v>25677068.416716069</v>
      </c>
      <c r="K79" s="159">
        <f t="shared" si="7"/>
        <v>-11025934.609666023</v>
      </c>
      <c r="L79" s="160">
        <f t="shared" si="11"/>
        <v>-179697273.4369705</v>
      </c>
    </row>
    <row r="80" spans="2:12" x14ac:dyDescent="0.2">
      <c r="B80" s="161">
        <f t="shared" si="8"/>
        <v>2093</v>
      </c>
      <c r="C80" s="158">
        <f>'[5]2-PROJEÇÃO (GA)'!AI77</f>
        <v>0</v>
      </c>
      <c r="D80" s="159">
        <f>'[5]2-PROJEÇÃO (GA)'!AP77</f>
        <v>48559.056327861297</v>
      </c>
      <c r="E80" s="159">
        <f t="shared" si="6"/>
        <v>-48559.056327861297</v>
      </c>
      <c r="F80" s="160">
        <f t="shared" si="9"/>
        <v>-496934295.44457322</v>
      </c>
      <c r="H80" s="162">
        <f t="shared" si="10"/>
        <v>2093</v>
      </c>
      <c r="I80" s="158">
        <f>'[5]4-PROJEÇÃO (GA e GF)'!AI77</f>
        <v>14768037.287581541</v>
      </c>
      <c r="J80" s="159">
        <f>'[5]4-PROJEÇÃO (GA e GF)'!AP77</f>
        <v>25782933.767125893</v>
      </c>
      <c r="K80" s="159">
        <f t="shared" si="7"/>
        <v>-11014896.479544353</v>
      </c>
      <c r="L80" s="160">
        <f t="shared" si="11"/>
        <v>-190712169.91651484</v>
      </c>
    </row>
    <row r="81" spans="2:12" x14ac:dyDescent="0.2">
      <c r="B81" s="161">
        <f t="shared" si="8"/>
        <v>2094</v>
      </c>
      <c r="C81" s="158">
        <f>'[5]2-PROJEÇÃO (GA)'!AI78</f>
        <v>0</v>
      </c>
      <c r="D81" s="159">
        <f>'[5]2-PROJEÇÃO (GA)'!AP78</f>
        <v>49287.442172779221</v>
      </c>
      <c r="E81" s="159">
        <f t="shared" si="6"/>
        <v>-49287.442172779221</v>
      </c>
      <c r="F81" s="160">
        <f t="shared" si="9"/>
        <v>-496983582.88674599</v>
      </c>
      <c r="H81" s="162">
        <f t="shared" si="10"/>
        <v>2094</v>
      </c>
      <c r="I81" s="158">
        <f>'[5]4-PROJEÇÃO (GA e GF)'!AI78</f>
        <v>14906397.366994057</v>
      </c>
      <c r="J81" s="159">
        <f>'[5]4-PROJEÇÃO (GA e GF)'!AP78</f>
        <v>25982901.821765445</v>
      </c>
      <c r="K81" s="159">
        <f t="shared" si="7"/>
        <v>-11076504.454771388</v>
      </c>
      <c r="L81" s="160">
        <f t="shared" si="11"/>
        <v>-201788674.37128624</v>
      </c>
    </row>
    <row r="82" spans="2:12" x14ac:dyDescent="0.2">
      <c r="B82" s="161">
        <f t="shared" si="8"/>
        <v>2095</v>
      </c>
      <c r="C82" s="158">
        <f>'[5]2-PROJEÇÃO (GA)'!AI79</f>
        <v>0</v>
      </c>
      <c r="D82" s="159">
        <f>'[5]2-PROJEÇÃO (GA)'!AP79</f>
        <v>966.70055662552477</v>
      </c>
      <c r="E82" s="159">
        <f>C82-D82</f>
        <v>-966.70055662552477</v>
      </c>
      <c r="F82" s="160">
        <f t="shared" si="9"/>
        <v>-496984549.58730263</v>
      </c>
      <c r="H82" s="162">
        <f t="shared" si="10"/>
        <v>2095</v>
      </c>
      <c r="I82" s="158">
        <f>'[5]4-PROJEÇÃO (GA e GF)'!AI79</f>
        <v>15076809.801148392</v>
      </c>
      <c r="J82" s="159">
        <f>'[5]4-PROJEÇÃO (GA e GF)'!AP79</f>
        <v>25585131.0261406</v>
      </c>
      <c r="K82" s="159">
        <f>I82-J82</f>
        <v>-10508321.224992208</v>
      </c>
      <c r="L82" s="160">
        <f t="shared" si="11"/>
        <v>-212296995.59627846</v>
      </c>
    </row>
    <row r="83" spans="2:12" ht="13.5" thickBot="1" x14ac:dyDescent="0.25">
      <c r="B83" s="166">
        <f>B82+1</f>
        <v>2096</v>
      </c>
      <c r="C83" s="163">
        <f>'[5]2-PROJEÇÃO (GA)'!AI80</f>
        <v>0</v>
      </c>
      <c r="D83" s="164">
        <f>'[5]2-PROJEÇÃO (GA)'!AP80</f>
        <v>0</v>
      </c>
      <c r="E83" s="164">
        <f t="shared" ref="E83" si="12">C83-D83</f>
        <v>0</v>
      </c>
      <c r="F83" s="165">
        <f t="shared" si="9"/>
        <v>-496984549.58730263</v>
      </c>
      <c r="H83" s="162">
        <f t="shared" si="10"/>
        <v>2096</v>
      </c>
      <c r="I83" s="163">
        <f>'[5]4-PROJEÇÃO (GA e GF)'!AI80</f>
        <v>15260481.446891049</v>
      </c>
      <c r="J83" s="164">
        <f>'[5]4-PROJEÇÃO (GA e GF)'!AP80</f>
        <v>25545557.218962923</v>
      </c>
      <c r="K83" s="164">
        <f t="shared" ref="K83" si="13">I83-J83</f>
        <v>-10285075.772071874</v>
      </c>
      <c r="L83" s="165">
        <f t="shared" si="11"/>
        <v>-222582071.36835033</v>
      </c>
    </row>
  </sheetData>
  <mergeCells count="6">
    <mergeCell ref="B5:B6"/>
    <mergeCell ref="H5:H6"/>
    <mergeCell ref="D1:E1"/>
    <mergeCell ref="J1:K1"/>
    <mergeCell ref="B2:F3"/>
    <mergeCell ref="H2:L3"/>
  </mergeCells>
  <conditionalFormatting sqref="E8:F83 K8:L83">
    <cfRule type="cellIs" dxfId="0" priority="1" operator="lessThan">
      <formula>0</formula>
    </cfRule>
  </conditionalFormatting>
  <pageMargins left="1.1023622047244095" right="0.51181102362204722" top="1.4960629921259843" bottom="1.259842519685039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66"/>
  <sheetViews>
    <sheetView showGridLines="0" view="pageLayout" zoomScaleNormal="100" workbookViewId="0">
      <selection activeCell="C65" sqref="C65"/>
    </sheetView>
  </sheetViews>
  <sheetFormatPr defaultRowHeight="15" x14ac:dyDescent="0.25"/>
  <cols>
    <col min="1" max="1" width="36.5703125" customWidth="1"/>
    <col min="2" max="2" width="16.5703125" customWidth="1"/>
    <col min="3" max="3" width="18.28515625" customWidth="1"/>
    <col min="4" max="4" width="13.140625" customWidth="1"/>
    <col min="6" max="6" width="11.5703125" bestFit="1" customWidth="1"/>
  </cols>
  <sheetData>
    <row r="1" spans="1:5" s="172" customFormat="1" ht="21" customHeight="1" x14ac:dyDescent="0.25">
      <c r="A1" s="207" t="s">
        <v>130</v>
      </c>
      <c r="B1" s="207"/>
      <c r="C1" s="207"/>
      <c r="D1" s="207"/>
      <c r="E1" s="171"/>
    </row>
    <row r="2" spans="1:5" s="172" customFormat="1" ht="21" customHeight="1" x14ac:dyDescent="0.25">
      <c r="A2" s="207"/>
      <c r="B2" s="207"/>
      <c r="C2" s="207"/>
      <c r="D2" s="207"/>
      <c r="E2" s="171"/>
    </row>
    <row r="3" spans="1:5" ht="12.75" customHeight="1" x14ac:dyDescent="0.25">
      <c r="A3" s="2"/>
    </row>
    <row r="4" spans="1:5" ht="15.75" x14ac:dyDescent="0.25">
      <c r="A4" s="2" t="str">
        <f>'[3]18-CN+ADM+CS'!A10</f>
        <v>A Folha de remuneração de contribuição dos Servidores Ativos é de R$ 1.377.626,21 (mês).</v>
      </c>
    </row>
    <row r="5" spans="1:5" ht="15" customHeight="1" x14ac:dyDescent="0.25">
      <c r="A5" s="3"/>
    </row>
    <row r="6" spans="1:5" ht="15.75" x14ac:dyDescent="0.25">
      <c r="A6" s="2" t="str">
        <f>'[3]18-CN+ADM+CS'!A12</f>
        <v>Data Focal desta Reavaliação Atuarial: 31/12/2020.</v>
      </c>
    </row>
    <row r="7" spans="1:5" ht="15.75" x14ac:dyDescent="0.25">
      <c r="A7" s="2"/>
    </row>
    <row r="8" spans="1:5" ht="21" x14ac:dyDescent="0.35">
      <c r="A8" s="208" t="s">
        <v>131</v>
      </c>
      <c r="B8" s="208"/>
      <c r="C8" s="208"/>
      <c r="D8" s="208"/>
    </row>
    <row r="9" spans="1:5" ht="3" customHeight="1" x14ac:dyDescent="0.3">
      <c r="A9" s="170"/>
      <c r="B9" s="169"/>
      <c r="C9" s="169"/>
      <c r="D9" s="169"/>
    </row>
    <row r="10" spans="1:5" ht="18" customHeight="1" x14ac:dyDescent="0.25">
      <c r="A10" s="209" t="s">
        <v>132</v>
      </c>
      <c r="B10" s="211" t="s">
        <v>133</v>
      </c>
      <c r="C10" s="211" t="s">
        <v>134</v>
      </c>
      <c r="D10" s="212" t="s">
        <v>135</v>
      </c>
    </row>
    <row r="11" spans="1:5" ht="18" customHeight="1" x14ac:dyDescent="0.25">
      <c r="A11" s="210"/>
      <c r="B11" s="211"/>
      <c r="C11" s="211"/>
      <c r="D11" s="212"/>
    </row>
    <row r="12" spans="1:5" ht="21.75" customHeight="1" x14ac:dyDescent="0.25">
      <c r="A12" s="13" t="s">
        <v>136</v>
      </c>
      <c r="B12" s="24">
        <f>IF('[2]1-PREMISSA'!$C$227="SIM",'[2]15-EFA'!$W$34,'[2]15-EFA'!W7)</f>
        <v>248562.24820000026</v>
      </c>
      <c r="C12" s="24">
        <f>IF('[2]1-PREMISSA'!$C$227="SIM",'[2]15-EFA'!$X$34,'[2]15-EFA'!X7)</f>
        <v>3231309.2266000034</v>
      </c>
      <c r="D12" s="173">
        <f>'[2]15-EFA'!Y34</f>
        <v>0.14000000000000001</v>
      </c>
    </row>
    <row r="13" spans="1:5" ht="21.75" customHeight="1" x14ac:dyDescent="0.25">
      <c r="A13" s="13" t="s">
        <v>137</v>
      </c>
      <c r="B13" s="24">
        <f>IF('[2]1-PREMISSA'!$C$227="SIM",'[2]15-EFA'!$W$35,'[2]15-EFA'!W8)</f>
        <v>0</v>
      </c>
      <c r="C13" s="24">
        <f>IF('[2]1-PREMISSA'!$C$227="SIM",'[2]15-EFA'!$X$35,'[2]15-EFA'!X8)</f>
        <v>0</v>
      </c>
      <c r="D13" s="173">
        <f>'[2]15-EFA'!Y35</f>
        <v>0.14000000000000001</v>
      </c>
    </row>
    <row r="14" spans="1:5" ht="21.75" customHeight="1" x14ac:dyDescent="0.25">
      <c r="A14" s="13" t="s">
        <v>138</v>
      </c>
      <c r="B14" s="24">
        <f>'[2]15-EFA'!W9</f>
        <v>0</v>
      </c>
      <c r="C14" s="24">
        <f>'[2]15-EFA'!X9</f>
        <v>0</v>
      </c>
      <c r="D14" s="173">
        <f>'[2]15-EFA'!Y9</f>
        <v>0.13919999999999999</v>
      </c>
    </row>
    <row r="15" spans="1:5" ht="21.75" customHeight="1" x14ac:dyDescent="0.25">
      <c r="A15" s="13" t="s">
        <v>139</v>
      </c>
      <c r="B15" s="24">
        <f>'[2]15-EFA'!W10</f>
        <v>313928.99411592336</v>
      </c>
      <c r="C15" s="24">
        <f>'[2]15-EFA'!X10</f>
        <v>4081076.9235070036</v>
      </c>
      <c r="D15" s="173">
        <f>'[2]15-EFA'!Y10</f>
        <v>0.17681711319599025</v>
      </c>
    </row>
    <row r="16" spans="1:5" ht="21.75" customHeight="1" x14ac:dyDescent="0.25">
      <c r="A16" s="13" t="s">
        <v>140</v>
      </c>
      <c r="B16" s="24">
        <f>'[2]15-EFA'!W11</f>
        <v>62140.562050000066</v>
      </c>
      <c r="C16" s="24">
        <f>'[2]15-EFA'!X11</f>
        <v>807827.30665000086</v>
      </c>
      <c r="D16" s="173">
        <f>'[2]15-EFA'!Y11</f>
        <v>3.5000000000000003E-2</v>
      </c>
    </row>
    <row r="17" spans="1:4" ht="22.5" customHeight="1" x14ac:dyDescent="0.25">
      <c r="A17" s="174" t="s">
        <v>141</v>
      </c>
      <c r="B17" s="175">
        <f>'[2]15-EFA'!$W$39</f>
        <v>624631.80436592363</v>
      </c>
      <c r="C17" s="175">
        <f>'[2]15-EFA'!$X$39</f>
        <v>8120213.4567570081</v>
      </c>
      <c r="D17" s="176">
        <f>'[2]15-EFA'!$Y$39</f>
        <v>0.35181711319599029</v>
      </c>
    </row>
    <row r="18" spans="1:4" ht="17.25" customHeight="1" x14ac:dyDescent="0.25">
      <c r="A18" s="38" t="s">
        <v>142</v>
      </c>
    </row>
    <row r="19" spans="1:4" ht="17.25" customHeight="1" x14ac:dyDescent="0.25">
      <c r="A19" s="38" t="s">
        <v>156</v>
      </c>
    </row>
    <row r="20" spans="1:4" ht="28.5" customHeight="1" x14ac:dyDescent="0.25">
      <c r="A20" s="206"/>
      <c r="B20" s="206"/>
      <c r="C20" s="206"/>
      <c r="D20" s="206"/>
    </row>
    <row r="21" spans="1:4" ht="18" customHeight="1" x14ac:dyDescent="0.25">
      <c r="A21" s="213" t="s">
        <v>143</v>
      </c>
      <c r="B21" s="215" t="s">
        <v>133</v>
      </c>
      <c r="C21" s="215" t="s">
        <v>134</v>
      </c>
      <c r="D21" s="216" t="s">
        <v>144</v>
      </c>
    </row>
    <row r="22" spans="1:4" ht="18" customHeight="1" x14ac:dyDescent="0.25">
      <c r="A22" s="214"/>
      <c r="B22" s="215"/>
      <c r="C22" s="215"/>
      <c r="D22" s="216"/>
    </row>
    <row r="23" spans="1:4" ht="21.75" customHeight="1" x14ac:dyDescent="0.25">
      <c r="A23" s="13" t="s">
        <v>145</v>
      </c>
      <c r="B23" s="24">
        <f>'[2]15-EFA'!W16</f>
        <v>293682.16000000003</v>
      </c>
      <c r="C23" s="24">
        <f>'[2]15-EFA'!X16</f>
        <v>3817868.0800000005</v>
      </c>
      <c r="D23" s="173">
        <f>'[2]15-EFA'!Y16</f>
        <v>0.16541330269477328</v>
      </c>
    </row>
    <row r="24" spans="1:4" ht="21.75" customHeight="1" x14ac:dyDescent="0.25">
      <c r="A24" s="13" t="s">
        <v>146</v>
      </c>
      <c r="B24" s="24">
        <f>'[2]15-EFA'!W17</f>
        <v>39517.829999999994</v>
      </c>
      <c r="C24" s="24">
        <f>'[2]15-EFA'!X17</f>
        <v>513731.78999999992</v>
      </c>
      <c r="D24" s="173">
        <f>'[2]15-EFA'!Y17</f>
        <v>2.2257990664569446E-2</v>
      </c>
    </row>
    <row r="25" spans="1:4" ht="21.75" customHeight="1" x14ac:dyDescent="0.25">
      <c r="A25" s="13" t="s">
        <v>147</v>
      </c>
      <c r="B25" s="24">
        <f>'[2]15-EFA'!W18</f>
        <v>91042.553400000004</v>
      </c>
      <c r="C25" s="24">
        <f>'[2]15-EFA'!X18</f>
        <v>1183553.1942</v>
      </c>
      <c r="D25" s="173">
        <f>'[2]15-EFA'!Y18</f>
        <v>5.1278734274016712E-2</v>
      </c>
    </row>
    <row r="26" spans="1:4" ht="21.75" customHeight="1" x14ac:dyDescent="0.25">
      <c r="A26" s="177" t="s">
        <v>148</v>
      </c>
      <c r="B26" s="24">
        <f>'[2]15-EFA'!W19</f>
        <v>38202.443076923075</v>
      </c>
      <c r="C26" s="24">
        <f>'[2]15-EFA'!X19</f>
        <v>496631.76</v>
      </c>
      <c r="D26" s="173">
        <f>'[2]15-EFA'!Y19</f>
        <v>2.1517113195990256E-2</v>
      </c>
    </row>
    <row r="27" spans="1:4" ht="22.5" customHeight="1" x14ac:dyDescent="0.25">
      <c r="A27" s="178" t="s">
        <v>141</v>
      </c>
      <c r="B27" s="179">
        <f>'[2]15-EFA'!W20</f>
        <v>462444.98647692316</v>
      </c>
      <c r="C27" s="179">
        <f>'[2]15-EFA'!X20</f>
        <v>6011784.8241999997</v>
      </c>
      <c r="D27" s="180">
        <f>'[2]15-EFA'!$Y$20</f>
        <v>0.26046714082934974</v>
      </c>
    </row>
    <row r="28" spans="1:4" ht="17.25" customHeight="1" x14ac:dyDescent="0.25">
      <c r="A28" s="38" t="s">
        <v>149</v>
      </c>
    </row>
    <row r="29" spans="1:4" ht="40.5" customHeight="1" x14ac:dyDescent="0.25">
      <c r="A29" s="206" t="s">
        <v>150</v>
      </c>
      <c r="B29" s="206"/>
      <c r="C29" s="206"/>
      <c r="D29" s="206"/>
    </row>
    <row r="30" spans="1:4" ht="11.25" customHeight="1" x14ac:dyDescent="0.25">
      <c r="A30" s="217" t="s">
        <v>151</v>
      </c>
      <c r="B30" s="218" t="s">
        <v>133</v>
      </c>
      <c r="C30" s="218" t="s">
        <v>134</v>
      </c>
      <c r="D30" s="219" t="s">
        <v>152</v>
      </c>
    </row>
    <row r="31" spans="1:4" ht="11.25" customHeight="1" x14ac:dyDescent="0.25">
      <c r="A31" s="217"/>
      <c r="B31" s="218"/>
      <c r="C31" s="218"/>
      <c r="D31" s="219"/>
    </row>
    <row r="32" spans="1:4" ht="26.25" customHeight="1" x14ac:dyDescent="0.25">
      <c r="A32" s="181" t="str">
        <f>'[2]15-EFA'!$V$24</f>
        <v>Superávit Financeiro</v>
      </c>
      <c r="B32" s="182">
        <f>IF('[2]1-PREMISSA'!$C$227="SIM",'[2]15-EFA'!$W$51,'[2]15-EFA'!W24)</f>
        <v>162186.81788900046</v>
      </c>
      <c r="C32" s="182">
        <f>IF('[2]1-PREMISSA'!$C$227="SIM",'[2]15-EFA'!$X$51,'[2]15-EFA'!X24)</f>
        <v>2108428.6325570084</v>
      </c>
      <c r="D32" s="183">
        <f>IF('[2]1-PREMISSA'!$C$227="SIM",'[2]15-EFA'!$Y$51,'[2]15-EFA'!$Y$24)</f>
        <v>9.1349972366640553E-2</v>
      </c>
    </row>
    <row r="33" spans="1:6" ht="12" customHeight="1" x14ac:dyDescent="0.25">
      <c r="D33" s="184" t="s">
        <v>153</v>
      </c>
    </row>
    <row r="34" spans="1:6" ht="7.5" customHeight="1" x14ac:dyDescent="0.25"/>
    <row r="35" spans="1:6" ht="22.5" customHeight="1" x14ac:dyDescent="0.35">
      <c r="D35" s="1"/>
    </row>
    <row r="36" spans="1:6" ht="24.75" customHeight="1" x14ac:dyDescent="0.25">
      <c r="A36" s="220" t="str">
        <f>CONCATENATE("O Cenário abaixo, projeta o comportamento do Equilíbrio Financeiro do ",'[2]1-PREMISSA'!$C$9," caso o Ente Público não adote o Plano de Custeio proposto nesta Reavaliação Atuarial (Plano de Custeio de Equilíbrio), para o exercício de ",'[3]1-HIPÓTESES'!D24,".")</f>
        <v>O Cenário abaixo, projeta o comportamento do Equilíbrio Financeiro do IPMTUCUMA caso o Ente Público não adote o Plano de Custeio proposto nesta Reavaliação Atuarial (Plano de Custeio de Equilíbrio), para o exercício de 2021.</v>
      </c>
      <c r="B36" s="220"/>
      <c r="C36" s="220"/>
      <c r="D36" s="220"/>
    </row>
    <row r="37" spans="1:6" ht="24.75" customHeight="1" x14ac:dyDescent="0.25">
      <c r="A37" s="220"/>
      <c r="B37" s="220"/>
      <c r="C37" s="220"/>
      <c r="D37" s="220"/>
    </row>
    <row r="38" spans="1:6" ht="24.75" customHeight="1" x14ac:dyDescent="0.25">
      <c r="A38" s="220"/>
      <c r="B38" s="220"/>
      <c r="C38" s="220"/>
      <c r="D38" s="220"/>
    </row>
    <row r="39" spans="1:6" ht="22.5" customHeight="1" x14ac:dyDescent="0.35">
      <c r="D39" s="1"/>
    </row>
    <row r="40" spans="1:6" ht="21" x14ac:dyDescent="0.35">
      <c r="A40" s="208" t="s">
        <v>154</v>
      </c>
      <c r="B40" s="208"/>
      <c r="C40" s="208"/>
      <c r="D40" s="208"/>
    </row>
    <row r="41" spans="1:6" ht="3" customHeight="1" x14ac:dyDescent="0.3">
      <c r="A41" s="170"/>
      <c r="B41" s="169"/>
      <c r="C41" s="169"/>
      <c r="D41" s="169"/>
    </row>
    <row r="42" spans="1:6" ht="18" customHeight="1" x14ac:dyDescent="0.25">
      <c r="A42" s="221" t="s">
        <v>132</v>
      </c>
      <c r="B42" s="223" t="s">
        <v>133</v>
      </c>
      <c r="C42" s="223" t="s">
        <v>134</v>
      </c>
      <c r="D42" s="224" t="s">
        <v>135</v>
      </c>
    </row>
    <row r="43" spans="1:6" ht="18" customHeight="1" x14ac:dyDescent="0.25">
      <c r="A43" s="222"/>
      <c r="B43" s="223"/>
      <c r="C43" s="223"/>
      <c r="D43" s="224"/>
    </row>
    <row r="44" spans="1:6" ht="21.75" customHeight="1" x14ac:dyDescent="0.25">
      <c r="A44" s="13" t="s">
        <v>136</v>
      </c>
      <c r="B44" s="24">
        <f>IF('[2]1-PREMISSA'!$C$227="SIM",'[2]15-EFA'!$W$34,'[2]15-EFA'!W39)</f>
        <v>248562.24820000026</v>
      </c>
      <c r="C44" s="24">
        <f>IF('[2]1-PREMISSA'!$C$227="SIM",'[2]15-EFA'!$X$34,'[2]15-EFA'!X39)</f>
        <v>3231309.2266000034</v>
      </c>
      <c r="D44" s="173">
        <f>'[2]15-EFA'!Y34</f>
        <v>0.14000000000000001</v>
      </c>
    </row>
    <row r="45" spans="1:6" ht="21.75" customHeight="1" x14ac:dyDescent="0.25">
      <c r="A45" s="13" t="s">
        <v>137</v>
      </c>
      <c r="B45" s="24">
        <f>IF('[2]1-PREMISSA'!$C$227="SIM",'[2]15-EFA'!$W$35,'[2]15-EFA'!W40)</f>
        <v>0</v>
      </c>
      <c r="C45" s="24">
        <f>IF('[2]1-PREMISSA'!$C$227="SIM",'[2]15-EFA'!$X$35,'[2]15-EFA'!X40)</f>
        <v>0</v>
      </c>
      <c r="D45" s="173">
        <f>'[2]15-EFA'!Y35</f>
        <v>0.14000000000000001</v>
      </c>
    </row>
    <row r="46" spans="1:6" ht="21.75" customHeight="1" x14ac:dyDescent="0.25">
      <c r="A46" s="13" t="s">
        <v>138</v>
      </c>
      <c r="B46" s="24">
        <f>IF('[2]1-PREMISSA'!$C$227="SIM",'[2]15-EFA'!$W$36,'[2]15-EFA'!W41)</f>
        <v>0</v>
      </c>
      <c r="C46" s="24">
        <f>IF('[2]1-PREMISSA'!$C$227="SIM",'[2]15-EFA'!$X$36,'[2]15-EFA'!X41)</f>
        <v>0</v>
      </c>
      <c r="D46" s="173">
        <f>'[2]15-EFA'!Y36</f>
        <v>0.14000000000000001</v>
      </c>
    </row>
    <row r="47" spans="1:6" ht="21.75" customHeight="1" x14ac:dyDescent="0.25">
      <c r="A47" s="13" t="s">
        <v>139</v>
      </c>
      <c r="B47" s="24">
        <f>'[2]15-EFA'!AB10</f>
        <v>313898.61058400036</v>
      </c>
      <c r="C47" s="24">
        <f>'[2]15-EFA'!AC10</f>
        <v>4080681.9375920044</v>
      </c>
      <c r="D47" s="173">
        <f>'[2]15-EFA'!AD10</f>
        <v>0.17680000000000001</v>
      </c>
      <c r="F47" s="34"/>
    </row>
    <row r="48" spans="1:6" ht="21.75" customHeight="1" x14ac:dyDescent="0.25">
      <c r="A48" s="13" t="s">
        <v>140</v>
      </c>
      <c r="B48" s="24">
        <f>'[2]15-EFA'!AB11</f>
        <v>62140.562050000066</v>
      </c>
      <c r="C48" s="24">
        <f>'[2]15-EFA'!AC11</f>
        <v>807827.30665000086</v>
      </c>
      <c r="D48" s="173">
        <f>'[2]15-EFA'!AD11</f>
        <v>3.5000000000000003E-2</v>
      </c>
    </row>
    <row r="49" spans="1:4" ht="22.5" customHeight="1" x14ac:dyDescent="0.25">
      <c r="A49" s="185" t="s">
        <v>141</v>
      </c>
      <c r="B49" s="186">
        <f>'[2]15-EFA'!AB12</f>
        <v>623181.0651300007</v>
      </c>
      <c r="C49" s="186">
        <f>'[2]15-EFA'!AC12</f>
        <v>8101353.8466900075</v>
      </c>
      <c r="D49" s="187">
        <f>'[2]15-EFA'!$AD$12</f>
        <v>0.35099999999999998</v>
      </c>
    </row>
    <row r="50" spans="1:4" ht="17.25" customHeight="1" x14ac:dyDescent="0.25">
      <c r="A50" s="38" t="s">
        <v>142</v>
      </c>
    </row>
    <row r="51" spans="1:4" ht="17.25" customHeight="1" x14ac:dyDescent="0.25">
      <c r="A51" s="38" t="s">
        <v>156</v>
      </c>
    </row>
    <row r="52" spans="1:4" ht="39" customHeight="1" x14ac:dyDescent="0.25">
      <c r="A52" s="206"/>
      <c r="B52" s="206"/>
      <c r="C52" s="206"/>
      <c r="D52" s="206"/>
    </row>
    <row r="53" spans="1:4" ht="18" customHeight="1" x14ac:dyDescent="0.25">
      <c r="A53" s="213" t="s">
        <v>143</v>
      </c>
      <c r="B53" s="215" t="s">
        <v>133</v>
      </c>
      <c r="C53" s="215" t="s">
        <v>134</v>
      </c>
      <c r="D53" s="216" t="s">
        <v>144</v>
      </c>
    </row>
    <row r="54" spans="1:4" ht="18" customHeight="1" x14ac:dyDescent="0.25">
      <c r="A54" s="214"/>
      <c r="B54" s="215"/>
      <c r="C54" s="215"/>
      <c r="D54" s="216"/>
    </row>
    <row r="55" spans="1:4" ht="21.75" customHeight="1" x14ac:dyDescent="0.25">
      <c r="A55" s="13" t="s">
        <v>145</v>
      </c>
      <c r="B55" s="24">
        <f>'[2]15-EFA'!AB16</f>
        <v>293682.16000000003</v>
      </c>
      <c r="C55" s="24">
        <f>'[2]15-EFA'!AC16</f>
        <v>3817868.0800000005</v>
      </c>
      <c r="D55" s="173">
        <f>'[2]15-EFA'!AD16</f>
        <v>0.16541330269477328</v>
      </c>
    </row>
    <row r="56" spans="1:4" ht="21.75" customHeight="1" x14ac:dyDescent="0.25">
      <c r="A56" s="13" t="s">
        <v>146</v>
      </c>
      <c r="B56" s="24">
        <f>'[2]15-EFA'!AB17</f>
        <v>39517.829999999994</v>
      </c>
      <c r="C56" s="24">
        <f>'[2]15-EFA'!AC17</f>
        <v>513731.78999999992</v>
      </c>
      <c r="D56" s="173">
        <f>'[2]15-EFA'!AD17</f>
        <v>2.2257990664569446E-2</v>
      </c>
    </row>
    <row r="57" spans="1:4" ht="21.75" customHeight="1" x14ac:dyDescent="0.25">
      <c r="A57" s="13" t="s">
        <v>155</v>
      </c>
      <c r="B57" s="24">
        <f>'[2]15-EFA'!AB18</f>
        <v>91042.553400000004</v>
      </c>
      <c r="C57" s="24">
        <f>'[2]15-EFA'!AC18</f>
        <v>1183553.1942</v>
      </c>
      <c r="D57" s="173">
        <f>'[2]15-EFA'!AD18</f>
        <v>5.1278734274016712E-2</v>
      </c>
    </row>
    <row r="58" spans="1:4" ht="21.75" customHeight="1" x14ac:dyDescent="0.25">
      <c r="A58" s="177" t="s">
        <v>148</v>
      </c>
      <c r="B58" s="24">
        <f>'[2]15-EFA'!AB19</f>
        <v>38202.443076923075</v>
      </c>
      <c r="C58" s="24">
        <f>'[2]15-EFA'!AC19</f>
        <v>496631.76</v>
      </c>
      <c r="D58" s="173">
        <f>'[2]15-EFA'!AD19</f>
        <v>2.1517113195990256E-2</v>
      </c>
    </row>
    <row r="59" spans="1:4" ht="22.5" customHeight="1" x14ac:dyDescent="0.25">
      <c r="A59" s="178" t="s">
        <v>141</v>
      </c>
      <c r="B59" s="179">
        <f>'[2]15-EFA'!AB20</f>
        <v>462444.98647692316</v>
      </c>
      <c r="C59" s="179">
        <f>'[2]15-EFA'!AC20</f>
        <v>6011784.8241999997</v>
      </c>
      <c r="D59" s="180">
        <f>'[2]15-EFA'!AD20</f>
        <v>0.26046714082934974</v>
      </c>
    </row>
    <row r="60" spans="1:4" ht="17.25" customHeight="1" x14ac:dyDescent="0.25">
      <c r="A60" s="38" t="s">
        <v>149</v>
      </c>
    </row>
    <row r="61" spans="1:4" ht="51" customHeight="1" x14ac:dyDescent="0.25">
      <c r="A61" s="206" t="s">
        <v>150</v>
      </c>
      <c r="B61" s="206"/>
      <c r="C61" s="206"/>
      <c r="D61" s="206"/>
    </row>
    <row r="62" spans="1:4" ht="11.25" customHeight="1" x14ac:dyDescent="0.25">
      <c r="A62" s="225" t="s">
        <v>151</v>
      </c>
      <c r="B62" s="226" t="s">
        <v>133</v>
      </c>
      <c r="C62" s="226" t="s">
        <v>134</v>
      </c>
      <c r="D62" s="227" t="s">
        <v>152</v>
      </c>
    </row>
    <row r="63" spans="1:4" ht="11.25" customHeight="1" x14ac:dyDescent="0.25">
      <c r="A63" s="225"/>
      <c r="B63" s="226"/>
      <c r="C63" s="226"/>
      <c r="D63" s="227"/>
    </row>
    <row r="64" spans="1:4" ht="26.25" customHeight="1" x14ac:dyDescent="0.25">
      <c r="A64" s="181" t="str">
        <f>'[2]15-EFA'!$AA$24</f>
        <v>Superávit Financeiro</v>
      </c>
      <c r="B64" s="182">
        <f>B49-B59</f>
        <v>160736.07865307754</v>
      </c>
      <c r="C64" s="182">
        <f>C49-C59</f>
        <v>2089569.0224900078</v>
      </c>
      <c r="D64" s="183">
        <f>D49-D59</f>
        <v>9.0532859170650237E-2</v>
      </c>
    </row>
    <row r="65" spans="4:4" ht="27" customHeight="1" x14ac:dyDescent="0.35">
      <c r="D65" s="1"/>
    </row>
    <row r="66" spans="4:4" ht="22.5" customHeight="1" x14ac:dyDescent="0.25"/>
  </sheetData>
  <mergeCells count="32">
    <mergeCell ref="A61:D61"/>
    <mergeCell ref="A62:A63"/>
    <mergeCell ref="B62:B63"/>
    <mergeCell ref="C62:C63"/>
    <mergeCell ref="D62:D63"/>
    <mergeCell ref="A53:A54"/>
    <mergeCell ref="B53:B54"/>
    <mergeCell ref="C53:C54"/>
    <mergeCell ref="D53:D54"/>
    <mergeCell ref="A30:A31"/>
    <mergeCell ref="B30:B31"/>
    <mergeCell ref="C30:C31"/>
    <mergeCell ref="D30:D31"/>
    <mergeCell ref="A36:D38"/>
    <mergeCell ref="A40:D40"/>
    <mergeCell ref="A42:A43"/>
    <mergeCell ref="B42:B43"/>
    <mergeCell ref="C42:C43"/>
    <mergeCell ref="D42:D43"/>
    <mergeCell ref="A52:D52"/>
    <mergeCell ref="A29:D29"/>
    <mergeCell ref="A1:D2"/>
    <mergeCell ref="A8:D8"/>
    <mergeCell ref="A10:A11"/>
    <mergeCell ref="B10:B11"/>
    <mergeCell ref="C10:C11"/>
    <mergeCell ref="D10:D11"/>
    <mergeCell ref="A20:D20"/>
    <mergeCell ref="A21:A22"/>
    <mergeCell ref="B21:B22"/>
    <mergeCell ref="C21:C22"/>
    <mergeCell ref="D21:D22"/>
  </mergeCells>
  <pageMargins left="1.1023622047244095" right="0.51181102362204722" top="1.4960629921259843" bottom="1.259842519685039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67"/>
  <sheetViews>
    <sheetView showGridLines="0" view="pageLayout" zoomScaleNormal="100" workbookViewId="0">
      <selection activeCell="B29" sqref="B29:B31"/>
    </sheetView>
  </sheetViews>
  <sheetFormatPr defaultRowHeight="15" x14ac:dyDescent="0.25"/>
  <cols>
    <col min="1" max="1" width="28.28515625" customWidth="1"/>
    <col min="2" max="2" width="16.7109375" customWidth="1"/>
    <col min="3" max="3" width="11.28515625" customWidth="1"/>
    <col min="4" max="4" width="16.7109375" customWidth="1"/>
    <col min="5" max="5" width="11.28515625" customWidth="1"/>
    <col min="9" max="10" width="10.5703125" bestFit="1" customWidth="1"/>
  </cols>
  <sheetData>
    <row r="1" spans="1:5" ht="15.75" x14ac:dyDescent="0.25">
      <c r="A1" s="2" t="s">
        <v>25</v>
      </c>
    </row>
    <row r="2" spans="1:5" ht="15.75" x14ac:dyDescent="0.25">
      <c r="A2" s="2"/>
    </row>
    <row r="4" spans="1:5" ht="15.75" x14ac:dyDescent="0.25">
      <c r="A4" s="2" t="str">
        <f>CONCATENATE("A Folha de remuneração de contribuição dos Servidores Ativos é de R$ ",TEXT('[2]14-ALÍQUOTAS'!$C$10,"0.000,00")," (mês).")</f>
        <v>A Folha de remuneração de contribuição dos Servidores Ativos é de R$ 1.775.444,63 (mês).</v>
      </c>
    </row>
    <row r="6" spans="1:5" ht="15.75" x14ac:dyDescent="0.25">
      <c r="A6" s="2" t="str">
        <f>'1-RESULTADO ATUARIAL'!A7</f>
        <v>Data Focal desta Reavaliação Atuarial: 31/12/2020.</v>
      </c>
    </row>
    <row r="9" spans="1:5" ht="18.75" x14ac:dyDescent="0.3">
      <c r="A9" s="228" t="s">
        <v>26</v>
      </c>
      <c r="B9" s="228"/>
      <c r="C9" s="228"/>
      <c r="D9" s="228"/>
      <c r="E9" s="228"/>
    </row>
    <row r="10" spans="1:5" ht="8.25" customHeight="1" x14ac:dyDescent="0.3">
      <c r="A10" s="18"/>
      <c r="B10" s="18"/>
      <c r="C10" s="18"/>
    </row>
    <row r="11" spans="1:5" x14ac:dyDescent="0.25">
      <c r="B11" s="229" t="str">
        <f>CONCATENATE("Cálculo Atuarial - ",'[2]1-PREMISSA'!$C$6,)</f>
        <v>Cálculo Atuarial - 2021</v>
      </c>
      <c r="C11" s="229"/>
      <c r="D11" s="230" t="str">
        <f>CONCATENATE("Cálculo Atuarial - ",'[2]1-PREMISSA'!$C$6-1,)</f>
        <v>Cálculo Atuarial - 2020</v>
      </c>
      <c r="E11" s="230"/>
    </row>
    <row r="12" spans="1:5" ht="15.75" x14ac:dyDescent="0.25">
      <c r="A12" s="19" t="s">
        <v>27</v>
      </c>
      <c r="B12" s="20">
        <f>'[2]14-ALÍQUOTAS'!$C$10</f>
        <v>1775444.6300000018</v>
      </c>
      <c r="C12" s="17"/>
      <c r="D12" s="21">
        <f>'[2]14-ALÍQUOTAS'!$E$10</f>
        <v>979005.21999999881</v>
      </c>
      <c r="E12" s="22"/>
    </row>
    <row r="13" spans="1:5" ht="6" customHeight="1" x14ac:dyDescent="0.3">
      <c r="A13" s="18"/>
      <c r="B13" s="18"/>
      <c r="D13" s="18"/>
    </row>
    <row r="14" spans="1:5" ht="19.5" customHeight="1" x14ac:dyDescent="0.25">
      <c r="A14" s="217" t="s">
        <v>28</v>
      </c>
      <c r="B14" s="195" t="s">
        <v>29</v>
      </c>
      <c r="C14" s="195" t="s">
        <v>30</v>
      </c>
      <c r="D14" s="231" t="s">
        <v>29</v>
      </c>
      <c r="E14" s="231" t="s">
        <v>30</v>
      </c>
    </row>
    <row r="15" spans="1:5" ht="19.5" customHeight="1" x14ac:dyDescent="0.25">
      <c r="A15" s="217"/>
      <c r="B15" s="195"/>
      <c r="C15" s="195"/>
      <c r="D15" s="231"/>
      <c r="E15" s="231"/>
    </row>
    <row r="16" spans="1:5" ht="22.5" customHeight="1" x14ac:dyDescent="0.25">
      <c r="A16" s="23" t="s">
        <v>31</v>
      </c>
      <c r="B16" s="24">
        <f>'[2]14-ALÍQUOTAS'!C12</f>
        <v>442395.79</v>
      </c>
      <c r="C16" s="25">
        <f>'[2]14-ALÍQUOTAS'!D12</f>
        <v>0.2492</v>
      </c>
      <c r="D16" s="26">
        <f>'[2]14-ALÍQUOTAS'!E12</f>
        <v>218380.43</v>
      </c>
      <c r="E16" s="27">
        <f>'[2]14-ALÍQUOTAS'!F12</f>
        <v>0.22309999999999999</v>
      </c>
    </row>
    <row r="17" spans="1:5" ht="22.5" customHeight="1" x14ac:dyDescent="0.25">
      <c r="A17" s="23" t="s">
        <v>32</v>
      </c>
      <c r="B17" s="24">
        <f>'[2]14-ALÍQUOTAS'!C13</f>
        <v>13007.49</v>
      </c>
      <c r="C17" s="25">
        <f>'[2]14-ALÍQUOTAS'!D13</f>
        <v>7.3000000000000001E-3</v>
      </c>
      <c r="D17" s="26">
        <f>'[2]14-ALÍQUOTAS'!E13</f>
        <v>9576.33</v>
      </c>
      <c r="E17" s="27">
        <f>'[2]14-ALÍQUOTAS'!F13</f>
        <v>9.7999999999999997E-3</v>
      </c>
    </row>
    <row r="18" spans="1:5" ht="22.5" customHeight="1" x14ac:dyDescent="0.25">
      <c r="A18" s="23" t="s">
        <v>33</v>
      </c>
      <c r="B18" s="24">
        <f>'[2]14-ALÍQUOTAS'!C14</f>
        <v>27939.094769660991</v>
      </c>
      <c r="C18" s="25">
        <f>'[2]14-ALÍQUOTAS'!D14</f>
        <v>1.5699999999999999E-2</v>
      </c>
      <c r="D18" s="26">
        <f>'[2]14-ALÍQUOTAS'!E14</f>
        <v>13244.570284082625</v>
      </c>
      <c r="E18" s="27">
        <f>'[2]14-ALÍQUOTAS'!F14</f>
        <v>1.35E-2</v>
      </c>
    </row>
    <row r="19" spans="1:5" ht="22.5" customHeight="1" x14ac:dyDescent="0.25">
      <c r="A19" s="23" t="s">
        <v>34</v>
      </c>
      <c r="B19" s="24">
        <f>'[2]14-ALÍQUOTAS'!C15</f>
        <v>34726.17</v>
      </c>
      <c r="C19" s="25">
        <f>'[2]14-ALÍQUOTAS'!D15</f>
        <v>1.9599999999999999E-2</v>
      </c>
      <c r="D19" s="26">
        <f>'[2]14-ALÍQUOTAS'!E15</f>
        <v>17834.919999999998</v>
      </c>
      <c r="E19" s="27">
        <f>'[2]14-ALÍQUOTAS'!F15</f>
        <v>1.8200000000000001E-2</v>
      </c>
    </row>
    <row r="20" spans="1:5" ht="22.5" customHeight="1" x14ac:dyDescent="0.25">
      <c r="A20" s="23" t="s">
        <v>35</v>
      </c>
      <c r="B20" s="24">
        <f>'[2]14-ALÍQUOTAS'!C16</f>
        <v>4786.84</v>
      </c>
      <c r="C20" s="25">
        <f>'[2]14-ALÍQUOTAS'!D16</f>
        <v>2.7000000000000001E-3</v>
      </c>
      <c r="D20" s="26">
        <f>'[2]14-ALÍQUOTAS'!E16</f>
        <v>2121.14</v>
      </c>
      <c r="E20" s="27">
        <f>'[2]14-ALÍQUOTAS'!F16</f>
        <v>2.2000000000000001E-3</v>
      </c>
    </row>
    <row r="21" spans="1:5" ht="22.5" customHeight="1" x14ac:dyDescent="0.25">
      <c r="A21" s="23" t="s">
        <v>36</v>
      </c>
      <c r="B21" s="24">
        <f>'[2]14-ALÍQUOTAS'!C17</f>
        <v>0</v>
      </c>
      <c r="C21" s="25">
        <f>'[2]14-ALÍQUOTAS'!D17</f>
        <v>0</v>
      </c>
      <c r="D21" s="26">
        <f>'[2]14-ALÍQUOTAS'!E17</f>
        <v>0</v>
      </c>
      <c r="E21" s="27">
        <f>'[2]14-ALÍQUOTAS'!F17</f>
        <v>0</v>
      </c>
    </row>
    <row r="22" spans="1:5" ht="22.5" customHeight="1" x14ac:dyDescent="0.25">
      <c r="A22" s="23" t="s">
        <v>37</v>
      </c>
      <c r="B22" s="24">
        <f>'[2]14-ALÍQUOTAS'!C18</f>
        <v>0</v>
      </c>
      <c r="C22" s="25">
        <f>'[2]14-ALÍQUOTAS'!D18</f>
        <v>0</v>
      </c>
      <c r="D22" s="26">
        <f>'[2]14-ALÍQUOTAS'!E18</f>
        <v>0</v>
      </c>
      <c r="E22" s="27">
        <f>'[2]14-ALÍQUOTAS'!F18</f>
        <v>0</v>
      </c>
    </row>
    <row r="23" spans="1:5" ht="22.5" customHeight="1" x14ac:dyDescent="0.25">
      <c r="A23" s="23" t="s">
        <v>38</v>
      </c>
      <c r="B23" s="24">
        <f>'[2]14-ALÍQUOTAS'!C19</f>
        <v>0</v>
      </c>
      <c r="C23" s="25">
        <f>'[2]14-ALÍQUOTAS'!D19</f>
        <v>0</v>
      </c>
      <c r="D23" s="26">
        <f>'[2]14-ALÍQUOTAS'!E19</f>
        <v>0</v>
      </c>
      <c r="E23" s="27">
        <f>'[2]14-ALÍQUOTAS'!F19</f>
        <v>0</v>
      </c>
    </row>
    <row r="24" spans="1:5" ht="22.5" customHeight="1" x14ac:dyDescent="0.25">
      <c r="A24" s="23" t="s">
        <v>39</v>
      </c>
      <c r="B24" s="24">
        <f>'[2]14-ALÍQUOTAS'!C20</f>
        <v>0</v>
      </c>
      <c r="C24" s="25">
        <f>'[2]14-ALÍQUOTAS'!D20</f>
        <v>0</v>
      </c>
      <c r="D24" s="26">
        <f>'[2]14-ALÍQUOTAS'!E20</f>
        <v>0</v>
      </c>
      <c r="E24" s="27">
        <f>'[2]14-ALÍQUOTAS'!F20</f>
        <v>0</v>
      </c>
    </row>
    <row r="25" spans="1:5" ht="3" customHeight="1" x14ac:dyDescent="0.25"/>
    <row r="26" spans="1:5" ht="33.75" customHeight="1" x14ac:dyDescent="0.25">
      <c r="A26" s="28" t="s">
        <v>40</v>
      </c>
      <c r="B26" s="29">
        <f>'[2]14-ALÍQUOTAS'!C21</f>
        <v>522855.38476966094</v>
      </c>
      <c r="C26" s="30">
        <f>'[2]14-ALÍQUOTAS'!D21</f>
        <v>0.29449999999999998</v>
      </c>
      <c r="D26" s="26">
        <f>'[2]14-ALÍQUOTAS'!E21</f>
        <v>261157.39028408262</v>
      </c>
      <c r="E26" s="27">
        <f>'[2]14-ALÍQUOTAS'!F21</f>
        <v>0.26679999999999998</v>
      </c>
    </row>
    <row r="28" spans="1:5" ht="20.25" customHeight="1" x14ac:dyDescent="0.25"/>
    <row r="29" spans="1:5" x14ac:dyDescent="0.25">
      <c r="A29" s="217" t="s">
        <v>41</v>
      </c>
      <c r="B29" s="195" t="s">
        <v>29</v>
      </c>
      <c r="C29" s="195" t="s">
        <v>30</v>
      </c>
      <c r="D29" s="231" t="s">
        <v>29</v>
      </c>
      <c r="E29" s="231" t="s">
        <v>30</v>
      </c>
    </row>
    <row r="30" spans="1:5" x14ac:dyDescent="0.25">
      <c r="A30" s="217"/>
      <c r="B30" s="195"/>
      <c r="C30" s="195"/>
      <c r="D30" s="231"/>
      <c r="E30" s="231"/>
    </row>
    <row r="31" spans="1:5" ht="21.75" customHeight="1" x14ac:dyDescent="0.25">
      <c r="A31" s="23" t="s">
        <v>42</v>
      </c>
      <c r="B31" s="24">
        <f>B16+B19+B20</f>
        <v>481908.8</v>
      </c>
      <c r="C31" s="25">
        <f>C16+C17+C19</f>
        <v>0.27610000000000001</v>
      </c>
      <c r="D31" s="26">
        <f>D16+D19+D20</f>
        <v>238336.49</v>
      </c>
      <c r="E31" s="27">
        <f>E16+E19+E20</f>
        <v>0.24349999999999999</v>
      </c>
    </row>
    <row r="32" spans="1:5" ht="21.75" customHeight="1" x14ac:dyDescent="0.25">
      <c r="A32" s="23" t="s">
        <v>43</v>
      </c>
      <c r="B32" s="24">
        <f>B17+B18</f>
        <v>40946.584769660993</v>
      </c>
      <c r="C32" s="25">
        <f>C18+C20</f>
        <v>1.84E-2</v>
      </c>
      <c r="D32" s="26">
        <f>D17+D18</f>
        <v>22820.900284082625</v>
      </c>
      <c r="E32" s="27">
        <f>E17+E18</f>
        <v>2.3300000000000001E-2</v>
      </c>
    </row>
    <row r="33" spans="1:10" ht="21.75" customHeight="1" x14ac:dyDescent="0.25">
      <c r="A33" s="23" t="s">
        <v>44</v>
      </c>
      <c r="B33" s="24">
        <f>B21+B22+B23+B24</f>
        <v>0</v>
      </c>
      <c r="C33" s="25">
        <f>C21+C22+C23+C24</f>
        <v>0</v>
      </c>
      <c r="D33" s="26">
        <f>D21+D22+D23+D24</f>
        <v>0</v>
      </c>
      <c r="E33" s="27">
        <f>E21+E22+E23+E24</f>
        <v>0</v>
      </c>
    </row>
    <row r="34" spans="1:10" ht="3" customHeight="1" x14ac:dyDescent="0.25"/>
    <row r="35" spans="1:10" ht="33.75" customHeight="1" x14ac:dyDescent="0.25">
      <c r="A35" s="28" t="s">
        <v>40</v>
      </c>
      <c r="B35" s="29">
        <f>SUM(B31:B33)</f>
        <v>522855.384769661</v>
      </c>
      <c r="C35" s="30">
        <f>SUM(C31:C33)</f>
        <v>0.29449999999999998</v>
      </c>
      <c r="D35" s="26">
        <f>SUM(D31:D33)</f>
        <v>261157.39028408262</v>
      </c>
      <c r="E35" s="27">
        <f>SUM(E31:E33)</f>
        <v>0.26679999999999998</v>
      </c>
    </row>
    <row r="36" spans="1:10" ht="21" x14ac:dyDescent="0.35">
      <c r="E36" s="1"/>
    </row>
    <row r="45" spans="1:10" x14ac:dyDescent="0.25">
      <c r="I45" s="31"/>
    </row>
    <row r="46" spans="1:10" x14ac:dyDescent="0.25">
      <c r="H46" s="32"/>
      <c r="I46" s="31"/>
    </row>
    <row r="47" spans="1:10" x14ac:dyDescent="0.25">
      <c r="I47" s="31"/>
    </row>
    <row r="48" spans="1:10" x14ac:dyDescent="0.25">
      <c r="H48" s="33"/>
      <c r="I48" s="31"/>
      <c r="J48" s="34"/>
    </row>
    <row r="49" spans="9:10" x14ac:dyDescent="0.25">
      <c r="I49" s="31"/>
      <c r="J49" s="34"/>
    </row>
    <row r="55" spans="9:10" ht="15.75" customHeight="1" x14ac:dyDescent="0.25"/>
    <row r="56" spans="9:10" ht="15.75" customHeight="1" x14ac:dyDescent="0.25"/>
    <row r="58" spans="9:10" ht="15.75" customHeight="1" x14ac:dyDescent="0.25"/>
    <row r="65" spans="3:3" ht="39.75" customHeight="1" x14ac:dyDescent="0.25"/>
    <row r="67" spans="3:3" ht="21" x14ac:dyDescent="0.35">
      <c r="C67" s="1"/>
    </row>
  </sheetData>
  <mergeCells count="13">
    <mergeCell ref="A29:A30"/>
    <mergeCell ref="B29:B30"/>
    <mergeCell ref="C29:C30"/>
    <mergeCell ref="D29:D30"/>
    <mergeCell ref="E29:E30"/>
    <mergeCell ref="A9:E9"/>
    <mergeCell ref="B11:C11"/>
    <mergeCell ref="D11:E11"/>
    <mergeCell ref="A14:A15"/>
    <mergeCell ref="B14:B15"/>
    <mergeCell ref="C14:C15"/>
    <mergeCell ref="D14:D15"/>
    <mergeCell ref="E14:E15"/>
  </mergeCells>
  <pageMargins left="1.1023622047244095" right="0.51181102362204722" top="1.4960629921259843" bottom="1.2598425196850394" header="0.31496062992125984" footer="0.31496062992125984"/>
  <pageSetup paperSize="9" orientation="portrait"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2"/>
  <sheetViews>
    <sheetView showGridLines="0" view="pageLayout" zoomScaleNormal="100" workbookViewId="0">
      <selection activeCell="B30" sqref="B30:B31"/>
    </sheetView>
  </sheetViews>
  <sheetFormatPr defaultRowHeight="15" x14ac:dyDescent="0.25"/>
  <cols>
    <col min="1" max="1" width="4.85546875" customWidth="1"/>
    <col min="2" max="2" width="6.28515625" customWidth="1"/>
    <col min="3" max="3" width="12.5703125" customWidth="1"/>
    <col min="4" max="4" width="13.28515625" customWidth="1"/>
    <col min="5" max="5" width="12.140625" customWidth="1"/>
    <col min="6" max="6" width="14" customWidth="1"/>
    <col min="8" max="8" width="12.42578125" customWidth="1"/>
  </cols>
  <sheetData>
    <row r="1" spans="1:9" ht="15.75" x14ac:dyDescent="0.25">
      <c r="A1" s="2" t="s">
        <v>53</v>
      </c>
    </row>
    <row r="2" spans="1:9" ht="14.25" customHeight="1" x14ac:dyDescent="0.25">
      <c r="A2" s="2"/>
      <c r="I2" s="2"/>
    </row>
    <row r="3" spans="1:9" ht="14.25" customHeight="1" x14ac:dyDescent="0.25">
      <c r="A3" s="2" t="str">
        <f>'1-RESULTADO ATUARIAL'!A7</f>
        <v>Data Focal desta Reavaliação Atuarial: 31/12/2020.</v>
      </c>
      <c r="I3" s="2"/>
    </row>
    <row r="4" spans="1:9" ht="15.75" customHeight="1" x14ac:dyDescent="0.25">
      <c r="A4" s="39"/>
      <c r="B4" s="39"/>
      <c r="C4" s="39"/>
      <c r="D4" s="39"/>
      <c r="E4" s="39"/>
      <c r="F4" s="39"/>
      <c r="G4" s="39"/>
      <c r="H4" s="39"/>
    </row>
    <row r="5" spans="1:9" ht="15.75" customHeight="1" x14ac:dyDescent="0.25">
      <c r="B5" s="39"/>
      <c r="E5" s="232" t="s">
        <v>54</v>
      </c>
      <c r="F5" s="233"/>
      <c r="G5" s="39"/>
      <c r="H5" s="39"/>
    </row>
    <row r="6" spans="1:9" ht="15.75" customHeight="1" x14ac:dyDescent="0.25">
      <c r="A6" s="40" t="s">
        <v>55</v>
      </c>
      <c r="B6" s="41"/>
      <c r="C6" s="42"/>
      <c r="D6" s="42"/>
      <c r="E6" s="234">
        <f>'[4]CENÁRIO 1'!$I$8</f>
        <v>35</v>
      </c>
      <c r="F6" s="235"/>
      <c r="G6" s="39"/>
      <c r="H6" s="39"/>
    </row>
    <row r="7" spans="1:9" ht="15.75" customHeight="1" x14ac:dyDescent="0.25">
      <c r="A7" s="43" t="s">
        <v>56</v>
      </c>
      <c r="B7" s="44"/>
      <c r="C7" s="45"/>
      <c r="D7" s="46"/>
      <c r="E7" s="236">
        <f>'[4]CENÁRIO 1'!$I$5</f>
        <v>-29401069.720000014</v>
      </c>
      <c r="F7" s="237"/>
      <c r="G7" s="39"/>
      <c r="H7" s="39"/>
    </row>
    <row r="8" spans="1:9" ht="15.75" customHeight="1" x14ac:dyDescent="0.25">
      <c r="A8" s="47" t="s">
        <v>57</v>
      </c>
      <c r="B8" s="48"/>
      <c r="C8" s="45"/>
      <c r="D8" s="46"/>
      <c r="E8" s="238">
        <f>'[4]CENÁRIO 1'!$I$6</f>
        <v>0</v>
      </c>
      <c r="F8" s="239"/>
      <c r="G8" s="39"/>
      <c r="H8" s="39"/>
    </row>
    <row r="9" spans="1:9" ht="15.75" customHeight="1" x14ac:dyDescent="0.25">
      <c r="A9" s="47" t="s">
        <v>58</v>
      </c>
      <c r="B9" s="48"/>
      <c r="C9" s="45"/>
      <c r="D9" s="46"/>
      <c r="E9" s="240">
        <f>'[4]CENÁRIO 1'!$I$7</f>
        <v>-29401069.720000014</v>
      </c>
      <c r="F9" s="241"/>
      <c r="G9" s="39"/>
      <c r="H9" s="39"/>
    </row>
    <row r="10" spans="1:9" ht="18.75" customHeight="1" x14ac:dyDescent="0.25"/>
    <row r="11" spans="1:9" ht="9.75" customHeight="1" x14ac:dyDescent="0.25">
      <c r="A11" s="39"/>
      <c r="B11" s="39"/>
      <c r="C11" s="39"/>
      <c r="D11" s="39"/>
      <c r="E11" s="39"/>
      <c r="F11" s="39"/>
      <c r="G11" s="39"/>
      <c r="H11" s="39"/>
    </row>
    <row r="12" spans="1:9" ht="17.25" x14ac:dyDescent="0.3">
      <c r="A12" s="242" t="s">
        <v>59</v>
      </c>
      <c r="B12" s="242"/>
      <c r="C12" s="242"/>
      <c r="D12" s="242"/>
      <c r="E12" s="242"/>
      <c r="F12" s="242"/>
      <c r="G12" s="242"/>
      <c r="H12" s="242"/>
    </row>
    <row r="13" spans="1:9" ht="6" customHeight="1" x14ac:dyDescent="0.3">
      <c r="A13" s="18"/>
      <c r="B13" s="18"/>
    </row>
    <row r="14" spans="1:9" ht="16.5" customHeight="1" x14ac:dyDescent="0.25">
      <c r="A14" s="35" t="s">
        <v>45</v>
      </c>
      <c r="B14" s="243" t="s">
        <v>46</v>
      </c>
      <c r="C14" s="49" t="s">
        <v>47</v>
      </c>
      <c r="D14" s="245" t="s">
        <v>48</v>
      </c>
      <c r="E14" s="243" t="s">
        <v>49</v>
      </c>
      <c r="F14" s="243" t="s">
        <v>60</v>
      </c>
      <c r="G14" s="247" t="s">
        <v>50</v>
      </c>
      <c r="H14" s="245" t="s">
        <v>51</v>
      </c>
    </row>
    <row r="15" spans="1:9" ht="12" customHeight="1" x14ac:dyDescent="0.25">
      <c r="A15" s="50">
        <v>0</v>
      </c>
      <c r="B15" s="244"/>
      <c r="C15" s="51">
        <f>'[4]CENÁRIO 1'!$H$16</f>
        <v>-29401069.720000014</v>
      </c>
      <c r="D15" s="246"/>
      <c r="E15" s="244"/>
      <c r="F15" s="244"/>
      <c r="G15" s="248"/>
      <c r="H15" s="246"/>
    </row>
    <row r="16" spans="1:9" ht="12" customHeight="1" x14ac:dyDescent="0.25">
      <c r="A16" s="52">
        <v>1</v>
      </c>
      <c r="B16" s="52">
        <f>'[2]14-ALÍQUOTAS'!$M$17</f>
        <v>2021</v>
      </c>
      <c r="C16" s="36">
        <f>'[4]CENÁRIO 1'!H17</f>
        <v>-30183840.285202015</v>
      </c>
      <c r="D16" s="37">
        <f>'[4]CENÁRIO 1'!I17</f>
        <v>-782770.56520199985</v>
      </c>
      <c r="E16" s="37">
        <f>'[4]CENÁRIO 1'!J17</f>
        <v>1590597.8718520007</v>
      </c>
      <c r="F16" s="36">
        <f>'[4]CENÁRIO 1'!K17</f>
        <v>807827.30665000086</v>
      </c>
      <c r="G16" s="53">
        <f>IF('[4]CENÁRIO 1'!L17=0,"-",'[4]CENÁRIO 1'!L17)</f>
        <v>3.5000000000000003E-2</v>
      </c>
      <c r="H16" s="36">
        <f>'[4]CENÁRIO 1'!M17</f>
        <v>23080780.190000024</v>
      </c>
    </row>
    <row r="17" spans="1:8" ht="12" customHeight="1" x14ac:dyDescent="0.25">
      <c r="A17" s="52">
        <v>2</v>
      </c>
      <c r="B17" s="52">
        <f>B16+1</f>
        <v>2022</v>
      </c>
      <c r="C17" s="36">
        <f>'[4]CENÁRIO 1'!H18</f>
        <v>-31000880.464914944</v>
      </c>
      <c r="D17" s="37">
        <f>'[4]CENÁRIO 1'!I18</f>
        <v>-817040.17971292825</v>
      </c>
      <c r="E17" s="37">
        <f>'[4]CENÁRIO 1'!J18</f>
        <v>1632945.7594294292</v>
      </c>
      <c r="F17" s="36">
        <f>'[4]CENÁRIO 1'!K18</f>
        <v>815905.57971650094</v>
      </c>
      <c r="G17" s="53">
        <f>IF('[4]CENÁRIO 1'!L18=0,"-",'[4]CENÁRIO 1'!L18)</f>
        <v>3.5000000000000003E-2</v>
      </c>
      <c r="H17" s="36">
        <f>'[4]CENÁRIO 1'!M18</f>
        <v>23311587.991900023</v>
      </c>
    </row>
    <row r="18" spans="1:8" ht="12" customHeight="1" x14ac:dyDescent="0.25">
      <c r="A18" s="52">
        <v>3</v>
      </c>
      <c r="B18" s="52">
        <f t="shared" ref="B18:B50" si="0">B17+1</f>
        <v>2023</v>
      </c>
      <c r="C18" s="36">
        <f>'[4]CENÁRIO 1'!H19</f>
        <v>-31537567.707523551</v>
      </c>
      <c r="D18" s="37">
        <f>'[4]CENÁRIO 1'!I19</f>
        <v>-536687.24260860751</v>
      </c>
      <c r="E18" s="37">
        <f>'[4]CENÁRIO 1'!J19</f>
        <v>1677147.6331518986</v>
      </c>
      <c r="F18" s="36">
        <f>'[4]CENÁRIO 1'!K19</f>
        <v>1140460.3905432911</v>
      </c>
      <c r="G18" s="53">
        <f>IF('[4]CENÁRIO 1'!L19=0,"-",'[4]CENÁRIO 1'!L19)</f>
        <v>4.843808598112477E-2</v>
      </c>
      <c r="H18" s="36">
        <f>'[4]CENÁRIO 1'!M19</f>
        <v>23544703.871819023</v>
      </c>
    </row>
    <row r="19" spans="1:8" ht="12" customHeight="1" x14ac:dyDescent="0.25">
      <c r="A19" s="52">
        <v>4</v>
      </c>
      <c r="B19" s="52">
        <f t="shared" si="0"/>
        <v>2024</v>
      </c>
      <c r="C19" s="36">
        <f>'[4]CENÁRIO 1'!H20</f>
        <v>-31520505.883393779</v>
      </c>
      <c r="D19" s="37">
        <f>'[4]CENÁRIO 1'!I20</f>
        <v>17061.824129770277</v>
      </c>
      <c r="E19" s="37">
        <f>'[4]CENÁRIO 1'!J20</f>
        <v>1706182.4129770242</v>
      </c>
      <c r="F19" s="36">
        <f>'[4]CENÁRIO 1'!K20</f>
        <v>1723244.2371067945</v>
      </c>
      <c r="G19" s="53">
        <f>IF('[4]CENÁRIO 1'!L20=0,"-",'[4]CENÁRIO 1'!L20)</f>
        <v>7.2465656067102938E-2</v>
      </c>
      <c r="H19" s="36">
        <f>'[4]CENÁRIO 1'!M20</f>
        <v>23780150.910537213</v>
      </c>
    </row>
    <row r="20" spans="1:8" ht="12" customHeight="1" x14ac:dyDescent="0.25">
      <c r="A20" s="52">
        <v>5</v>
      </c>
      <c r="B20" s="52">
        <f t="shared" si="0"/>
        <v>2025</v>
      </c>
      <c r="C20" s="36">
        <f>'[4]CENÁRIO 1'!H21</f>
        <v>-31473905.106318764</v>
      </c>
      <c r="D20" s="37">
        <f>'[4]CENÁRIO 1'!I21</f>
        <v>46600.777075016405</v>
      </c>
      <c r="E20" s="37">
        <f>'[4]CENÁRIO 1'!J21</f>
        <v>1705259.3682916036</v>
      </c>
      <c r="F20" s="36">
        <f>'[4]CENÁRIO 1'!K21</f>
        <v>1751860.14536662</v>
      </c>
      <c r="G20" s="53">
        <f>IF('[4]CENÁRIO 1'!L21=0,"-",'[4]CENÁRIO 1'!L21)</f>
        <v>7.2939612618013905E-2</v>
      </c>
      <c r="H20" s="36">
        <f>'[4]CENÁRIO 1'!M21</f>
        <v>24017952.419642586</v>
      </c>
    </row>
    <row r="21" spans="1:8" ht="12" customHeight="1" x14ac:dyDescent="0.25">
      <c r="A21" s="52">
        <v>6</v>
      </c>
      <c r="B21" s="52">
        <f t="shared" si="0"/>
        <v>2026</v>
      </c>
      <c r="C21" s="36">
        <f>'[4]CENÁRIO 1'!H22</f>
        <v>-31395692.127913259</v>
      </c>
      <c r="D21" s="37">
        <f>'[4]CENÁRIO 1'!I22</f>
        <v>78212.978405506816</v>
      </c>
      <c r="E21" s="37">
        <f>'[4]CENÁRIO 1'!J22</f>
        <v>1702738.2662518453</v>
      </c>
      <c r="F21" s="36">
        <f>'[4]CENÁRIO 1'!K22</f>
        <v>1780951.2446573521</v>
      </c>
      <c r="G21" s="53">
        <f>IF('[4]CENÁRIO 1'!L22=0,"-",'[4]CENÁRIO 1'!L22)</f>
        <v>7.3416669048569139E-2</v>
      </c>
      <c r="H21" s="36">
        <f>'[4]CENÁRIO 1'!M22</f>
        <v>24258131.943839014</v>
      </c>
    </row>
    <row r="22" spans="1:8" ht="12" customHeight="1" x14ac:dyDescent="0.25">
      <c r="A22" s="52">
        <v>7</v>
      </c>
      <c r="B22" s="52">
        <f t="shared" si="0"/>
        <v>2027</v>
      </c>
      <c r="C22" s="36">
        <f>'[4]CENÁRIO 1'!H23</f>
        <v>-31283673.646110855</v>
      </c>
      <c r="D22" s="37">
        <f>'[4]CENÁRIO 1'!I23</f>
        <v>112018.48180240346</v>
      </c>
      <c r="E22" s="37">
        <f>'[4]CENÁRIO 1'!J23</f>
        <v>1698506.9441201075</v>
      </c>
      <c r="F22" s="36">
        <f>'[4]CENÁRIO 1'!K23</f>
        <v>1810525.4259225109</v>
      </c>
      <c r="G22" s="53">
        <f>IF('[4]CENÁRIO 1'!L23=0,"-",'[4]CENÁRIO 1'!L23)</f>
        <v>7.3896845633314473E-2</v>
      </c>
      <c r="H22" s="36">
        <f>'[4]CENÁRIO 1'!M23</f>
        <v>24500713.263277404</v>
      </c>
    </row>
    <row r="23" spans="1:8" ht="12" customHeight="1" x14ac:dyDescent="0.25">
      <c r="A23" s="52">
        <v>8</v>
      </c>
      <c r="B23" s="52">
        <f t="shared" si="0"/>
        <v>2028</v>
      </c>
      <c r="C23" s="36">
        <f>'[4]CENÁRIO 1'!H24</f>
        <v>-31135529.679224133</v>
      </c>
      <c r="D23" s="37">
        <f>'[4]CENÁRIO 1'!I24</f>
        <v>148143.96688671969</v>
      </c>
      <c r="E23" s="37">
        <f>'[4]CENÁRIO 1'!J24</f>
        <v>1692446.7442545972</v>
      </c>
      <c r="F23" s="36">
        <f>'[4]CENÁRIO 1'!K24</f>
        <v>1840590.7111413169</v>
      </c>
      <c r="G23" s="53">
        <f>IF('[4]CENÁRIO 1'!L24=0,"-",'[4]CENÁRIO 1'!L24)</f>
        <v>7.4380162779399975E-2</v>
      </c>
      <c r="H23" s="36">
        <f>'[4]CENÁRIO 1'!M24</f>
        <v>24745720.395910177</v>
      </c>
    </row>
    <row r="24" spans="1:8" ht="12" customHeight="1" x14ac:dyDescent="0.25">
      <c r="A24" s="52">
        <v>9</v>
      </c>
      <c r="B24" s="52">
        <f t="shared" si="0"/>
        <v>2029</v>
      </c>
      <c r="C24" s="36">
        <f>'[4]CENÁRIO 1'!H25</f>
        <v>-30948806.57936551</v>
      </c>
      <c r="D24" s="37">
        <f>'[4]CENÁRIO 1'!I25</f>
        <v>186723.09985862346</v>
      </c>
      <c r="E24" s="37">
        <f>'[4]CENÁRIO 1'!J25</f>
        <v>1684432.1556460257</v>
      </c>
      <c r="F24" s="36">
        <f>'[4]CENÁRIO 1'!K25</f>
        <v>1871155.2555046491</v>
      </c>
      <c r="G24" s="53">
        <f>IF('[4]CENÁRIO 1'!L25=0,"-",'[4]CENÁRIO 1'!L25)</f>
        <v>7.486664102744725E-2</v>
      </c>
      <c r="H24" s="36">
        <f>'[4]CENÁRIO 1'!M25</f>
        <v>24993177.599869281</v>
      </c>
    </row>
    <row r="25" spans="1:8" ht="12" customHeight="1" x14ac:dyDescent="0.25">
      <c r="A25" s="52">
        <v>10</v>
      </c>
      <c r="B25" s="52">
        <f t="shared" si="0"/>
        <v>2030</v>
      </c>
      <c r="C25" s="36">
        <f>'[4]CENÁRIO 1'!H26</f>
        <v>-30720909.665682051</v>
      </c>
      <c r="D25" s="37">
        <f>'[4]CENÁRIO 1'!I26</f>
        <v>227896.91368345916</v>
      </c>
      <c r="E25" s="37">
        <f>'[4]CENÁRIO 1'!J26</f>
        <v>1674330.4359436743</v>
      </c>
      <c r="F25" s="36">
        <f>'[4]CENÁRIO 1'!K26</f>
        <v>1902227.3496271335</v>
      </c>
      <c r="G25" s="53">
        <f>IF('[4]CENÁRIO 1'!L26=0,"-",'[4]CENÁRIO 1'!L26)</f>
        <v>7.53563010524224E-2</v>
      </c>
      <c r="H25" s="36">
        <f>'[4]CENÁRIO 1'!M26</f>
        <v>25243109.375867974</v>
      </c>
    </row>
    <row r="26" spans="1:8" ht="12" customHeight="1" x14ac:dyDescent="0.25">
      <c r="A26" s="52">
        <v>11</v>
      </c>
      <c r="B26" s="52">
        <f t="shared" si="0"/>
        <v>2031</v>
      </c>
      <c r="C26" s="36">
        <f>'[4]CENÁRIO 1'!H27</f>
        <v>-30449095.456799481</v>
      </c>
      <c r="D26" s="37">
        <f>'[4]CENÁRIO 1'!I27</f>
        <v>271814.20888257073</v>
      </c>
      <c r="E26" s="37">
        <f>'[4]CENÁRIO 1'!J27</f>
        <v>1662001.2129133991</v>
      </c>
      <c r="F26" s="36">
        <f>'[4]CENÁRIO 1'!K27</f>
        <v>1933815.4217959698</v>
      </c>
      <c r="G26" s="53">
        <f>IF('[4]CENÁRIO 1'!L27=0,"-",'[4]CENÁRIO 1'!L27)</f>
        <v>7.584916366451469E-2</v>
      </c>
      <c r="H26" s="36">
        <f>'[4]CENÁRIO 1'!M27</f>
        <v>25495540.469626654</v>
      </c>
    </row>
    <row r="27" spans="1:8" ht="12" customHeight="1" x14ac:dyDescent="0.25">
      <c r="A27" s="52">
        <v>12</v>
      </c>
      <c r="B27" s="52">
        <f t="shared" si="0"/>
        <v>2032</v>
      </c>
      <c r="C27" s="36">
        <f>'[4]CENÁRIO 1'!H28</f>
        <v>-30130463.480755236</v>
      </c>
      <c r="D27" s="37">
        <f>'[4]CENÁRIO 1'!I28</f>
        <v>318631.97604424646</v>
      </c>
      <c r="E27" s="37">
        <f>'[4]CENÁRIO 1'!J28</f>
        <v>1647296.0642128519</v>
      </c>
      <c r="F27" s="36">
        <f>'[4]CENÁRIO 1'!K28</f>
        <v>1965928.0402570984</v>
      </c>
      <c r="G27" s="53">
        <f>IF('[4]CENÁRIO 1'!L28=0,"-",'[4]CENÁRIO 1'!L28)</f>
        <v>7.6345249810020999E-2</v>
      </c>
      <c r="H27" s="36">
        <f>'[4]CENÁRIO 1'!M28</f>
        <v>25750495.874322921</v>
      </c>
    </row>
    <row r="28" spans="1:8" ht="12" customHeight="1" x14ac:dyDescent="0.25">
      <c r="A28" s="52">
        <v>13</v>
      </c>
      <c r="B28" s="52">
        <f t="shared" si="0"/>
        <v>2033</v>
      </c>
      <c r="C28" s="36">
        <f>'[4]CENÁRIO 1'!H29</f>
        <v>-29761947.639524762</v>
      </c>
      <c r="D28" s="37">
        <f>'[4]CENÁRIO 1'!I29</f>
        <v>368515.84123047325</v>
      </c>
      <c r="E28" s="37">
        <f>'[4]CENÁRIO 1'!J29</f>
        <v>1630058.0743088583</v>
      </c>
      <c r="F28" s="36">
        <f>'[4]CENÁRIO 1'!K29</f>
        <v>1998573.9155393315</v>
      </c>
      <c r="G28" s="53">
        <f>IF('[4]CENÁRIO 1'!L29=0,"-",'[4]CENÁRIO 1'!L29)</f>
        <v>7.6844580572235949E-2</v>
      </c>
      <c r="H28" s="36">
        <f>'[4]CENÁRIO 1'!M29</f>
        <v>26008000.833066151</v>
      </c>
    </row>
    <row r="29" spans="1:8" ht="12" customHeight="1" x14ac:dyDescent="0.25">
      <c r="A29" s="52">
        <v>14</v>
      </c>
      <c r="B29" s="52">
        <f t="shared" si="0"/>
        <v>2034</v>
      </c>
      <c r="C29" s="36">
        <f>'[4]CENÁRIO 1'!H30</f>
        <v>-29340307.10400597</v>
      </c>
      <c r="D29" s="37">
        <f>'[4]CENÁRIO 1'!I30</f>
        <v>421640.53551879013</v>
      </c>
      <c r="E29" s="37">
        <f>'[4]CENÁRIO 1'!J30</f>
        <v>1610121.3672982897</v>
      </c>
      <c r="F29" s="36">
        <f>'[4]CENÁRIO 1'!K30</f>
        <v>2031761.9028170798</v>
      </c>
      <c r="G29" s="53">
        <f>IF('[4]CENÁRIO 1'!L30=0,"-",'[4]CENÁRIO 1'!L30)</f>
        <v>7.7347177172348014E-2</v>
      </c>
      <c r="H29" s="36">
        <f>'[4]CENÁRIO 1'!M30</f>
        <v>26268080.841396812</v>
      </c>
    </row>
    <row r="30" spans="1:8" ht="12" customHeight="1" x14ac:dyDescent="0.25">
      <c r="A30" s="52">
        <v>15</v>
      </c>
      <c r="B30" s="52">
        <f t="shared" si="0"/>
        <v>2035</v>
      </c>
      <c r="C30" s="36">
        <f>'[4]CENÁRIO 1'!H31</f>
        <v>-28862116.714020379</v>
      </c>
      <c r="D30" s="37">
        <f>'[4]CENÁRIO 1'!I31</f>
        <v>478190.38998558954</v>
      </c>
      <c r="E30" s="37">
        <f>'[4]CENÁRIO 1'!J31</f>
        <v>1587310.6143267232</v>
      </c>
      <c r="F30" s="36">
        <f>'[4]CENÁRIO 1'!K31</f>
        <v>2065501.0043123127</v>
      </c>
      <c r="G30" s="53">
        <f>IF('[4]CENÁRIO 1'!L31=0,"-",'[4]CENÁRIO 1'!L31)</f>
        <v>7.7853060970341351E-2</v>
      </c>
      <c r="H30" s="36">
        <f>'[4]CENÁRIO 1'!M31</f>
        <v>26530761.64981078</v>
      </c>
    </row>
    <row r="31" spans="1:8" ht="12" customHeight="1" x14ac:dyDescent="0.25">
      <c r="A31" s="52">
        <v>16</v>
      </c>
      <c r="B31" s="52">
        <f t="shared" si="0"/>
        <v>2036</v>
      </c>
      <c r="C31" s="36">
        <f>'[4]CENÁRIO 1'!H32</f>
        <v>-28323756.856512476</v>
      </c>
      <c r="D31" s="37">
        <f>'[4]CENÁRIO 1'!I32</f>
        <v>538359.85750790429</v>
      </c>
      <c r="E31" s="37">
        <f>'[4]CENÁRIO 1'!J32</f>
        <v>1561440.5142285025</v>
      </c>
      <c r="F31" s="36">
        <f>'[4]CENÁRIO 1'!K32</f>
        <v>2099800.3717364068</v>
      </c>
      <c r="G31" s="53">
        <f>IF('[4]CENÁRIO 1'!L32=0,"-",'[4]CENÁRIO 1'!L32)</f>
        <v>7.83622534659036E-2</v>
      </c>
      <c r="H31" s="36">
        <f>'[4]CENÁRIO 1'!M32</f>
        <v>26796069.266308889</v>
      </c>
    </row>
    <row r="32" spans="1:8" ht="12" customHeight="1" x14ac:dyDescent="0.25">
      <c r="A32" s="52">
        <v>17</v>
      </c>
      <c r="B32" s="52">
        <f t="shared" si="0"/>
        <v>2037</v>
      </c>
      <c r="C32" s="36">
        <f>'[4]CENÁRIO 1'!H33</f>
        <v>-27721402.793677263</v>
      </c>
      <c r="D32" s="37">
        <f>'[4]CENÁRIO 1'!I33</f>
        <v>602354.06283521466</v>
      </c>
      <c r="E32" s="37">
        <f>'[4]CENÁRIO 1'!J33</f>
        <v>1532315.2459373251</v>
      </c>
      <c r="F32" s="36">
        <f>'[4]CENÁRIO 1'!K33</f>
        <v>2134669.3087725397</v>
      </c>
      <c r="G32" s="53">
        <f>IF('[4]CENÁRIO 1'!L33=0,"-",'[4]CENÁRIO 1'!L33)</f>
        <v>7.8874776299339602E-2</v>
      </c>
      <c r="H32" s="36">
        <f>'[4]CENÁRIO 1'!M33</f>
        <v>27064029.958971977</v>
      </c>
    </row>
    <row r="33" spans="1:8" ht="12" customHeight="1" x14ac:dyDescent="0.25">
      <c r="A33" s="52">
        <v>18</v>
      </c>
      <c r="B33" s="52">
        <f t="shared" si="0"/>
        <v>2038</v>
      </c>
      <c r="C33" s="36">
        <f>'[4]CENÁRIO 1'!H34</f>
        <v>-27051013.41121589</v>
      </c>
      <c r="D33" s="37">
        <f>'[4]CENÁRIO 1'!I34</f>
        <v>670389.3824613723</v>
      </c>
      <c r="E33" s="37">
        <f>'[4]CENÁRIO 1'!J34</f>
        <v>1499727.8911379399</v>
      </c>
      <c r="F33" s="36">
        <f>'[4]CENÁRIO 1'!K34</f>
        <v>2170117.2735993122</v>
      </c>
      <c r="G33" s="53">
        <f>IF('[4]CENÁRIO 1'!L34=0,"-",'[4]CENÁRIO 1'!L34)</f>
        <v>7.939065125249109E-2</v>
      </c>
      <c r="H33" s="36">
        <f>'[4]CENÁRIO 1'!M34</f>
        <v>27334670.258561697</v>
      </c>
    </row>
    <row r="34" spans="1:8" ht="12" customHeight="1" x14ac:dyDescent="0.25">
      <c r="A34" s="52">
        <v>19</v>
      </c>
      <c r="B34" s="52">
        <f t="shared" si="0"/>
        <v>2039</v>
      </c>
      <c r="C34" s="36">
        <f>'[4]CENÁRIO 1'!H35</f>
        <v>-26308319.355306398</v>
      </c>
      <c r="D34" s="37">
        <f>'[4]CENÁRIO 1'!I35</f>
        <v>742694.05590949068</v>
      </c>
      <c r="E34" s="37">
        <f>'[4]CENÁRIO 1'!J35</f>
        <v>1463459.8255467797</v>
      </c>
      <c r="F34" s="36">
        <f>'[4]CENÁRIO 1'!K35</f>
        <v>2206153.8814562703</v>
      </c>
      <c r="G34" s="53">
        <f>IF('[4]CENÁRIO 1'!L35=0,"-",'[4]CENÁRIO 1'!L35)</f>
        <v>7.9909900249662422E-2</v>
      </c>
      <c r="H34" s="36">
        <f>'[4]CENÁRIO 1'!M35</f>
        <v>27608016.961147316</v>
      </c>
    </row>
    <row r="35" spans="1:8" ht="12" customHeight="1" x14ac:dyDescent="0.25">
      <c r="A35" s="52">
        <v>20</v>
      </c>
      <c r="B35" s="52">
        <f t="shared" si="0"/>
        <v>2040</v>
      </c>
      <c r="C35" s="36">
        <f>'[4]CENÁRIO 1'!H36</f>
        <v>-25488810.525176439</v>
      </c>
      <c r="D35" s="37">
        <f>'[4]CENÁRIO 1'!I36</f>
        <v>819508.83012995892</v>
      </c>
      <c r="E35" s="37">
        <f>'[4]CENÁRIO 1'!J36</f>
        <v>1423280.0771220762</v>
      </c>
      <c r="F35" s="36">
        <f>'[4]CENÁRIO 1'!K36</f>
        <v>2242788.9072520351</v>
      </c>
      <c r="G35" s="53">
        <f>IF('[4]CENÁRIO 1'!L36=0,"-",'[4]CENÁRIO 1'!L36)</f>
        <v>8.0432545358552321E-2</v>
      </c>
      <c r="H35" s="36">
        <f>'[4]CENÁRIO 1'!M36</f>
        <v>27884097.130758788</v>
      </c>
    </row>
    <row r="36" spans="1:8" ht="12" customHeight="1" x14ac:dyDescent="0.25">
      <c r="A36" s="52">
        <v>21</v>
      </c>
      <c r="B36" s="52">
        <f t="shared" si="0"/>
        <v>2041</v>
      </c>
      <c r="C36" s="36">
        <f>'[4]CENÁRIO 1'!H37</f>
        <v>-24587722.886372745</v>
      </c>
      <c r="D36" s="37">
        <f>'[4]CENÁRIO 1'!I37</f>
        <v>901087.63880369463</v>
      </c>
      <c r="E36" s="37">
        <f>'[4]CENÁRIO 1'!J37</f>
        <v>1378944.6494120455</v>
      </c>
      <c r="F36" s="36">
        <f>'[4]CENÁRIO 1'!K37</f>
        <v>2280032.2882157401</v>
      </c>
      <c r="G36" s="53">
        <f>IF('[4]CENÁRIO 1'!L37=0,"-",'[4]CENÁRIO 1'!L37)</f>
        <v>8.0958608791191752E-2</v>
      </c>
      <c r="H36" s="36">
        <f>'[4]CENÁRIO 1'!M37</f>
        <v>28162938.102066375</v>
      </c>
    </row>
    <row r="37" spans="1:8" ht="12" customHeight="1" x14ac:dyDescent="0.25">
      <c r="A37" s="52">
        <v>22</v>
      </c>
      <c r="B37" s="52">
        <f t="shared" si="0"/>
        <v>2042</v>
      </c>
      <c r="C37" s="36">
        <f>'[4]CENÁRIO 1'!H38</f>
        <v>-23600024.567933008</v>
      </c>
      <c r="D37" s="37">
        <f>'[4]CENÁRIO 1'!I38</f>
        <v>987698.3184397351</v>
      </c>
      <c r="E37" s="37">
        <f>'[4]CENÁRIO 1'!J38</f>
        <v>1330195.8081527655</v>
      </c>
      <c r="F37" s="36">
        <f>'[4]CENÁRIO 1'!K38</f>
        <v>2317894.1265925006</v>
      </c>
      <c r="G37" s="53">
        <f>IF('[4]CENÁRIO 1'!L38=0,"-",'[4]CENÁRIO 1'!L38)</f>
        <v>8.148811290488793E-2</v>
      </c>
      <c r="H37" s="36">
        <f>'[4]CENÁRIO 1'!M38</f>
        <v>28444567.48308704</v>
      </c>
    </row>
    <row r="38" spans="1:8" ht="12" customHeight="1" x14ac:dyDescent="0.25">
      <c r="A38" s="52">
        <v>23</v>
      </c>
      <c r="B38" s="52">
        <f t="shared" si="0"/>
        <v>2043</v>
      </c>
      <c r="C38" s="36">
        <f>'[4]CENÁRIO 1'!H39</f>
        <v>-22520401.204674546</v>
      </c>
      <c r="D38" s="37">
        <f>'[4]CENÁRIO 1'!I39</f>
        <v>1079623.3632584629</v>
      </c>
      <c r="E38" s="37">
        <f>'[4]CENÁRIO 1'!J39</f>
        <v>1276761.3291251757</v>
      </c>
      <c r="F38" s="36">
        <f>'[4]CENÁRIO 1'!K39</f>
        <v>2356384.6923836386</v>
      </c>
      <c r="G38" s="53">
        <f>IF('[4]CENÁRIO 1'!L39=0,"-",'[4]CENÁRIO 1'!L39)</f>
        <v>8.2021080203174446E-2</v>
      </c>
      <c r="H38" s="36">
        <f>'[4]CENÁRIO 1'!M39</f>
        <v>28729013.157917909</v>
      </c>
    </row>
    <row r="39" spans="1:8" ht="12" customHeight="1" x14ac:dyDescent="0.25">
      <c r="A39" s="52">
        <v>24</v>
      </c>
      <c r="B39" s="52">
        <f t="shared" si="0"/>
        <v>2044</v>
      </c>
      <c r="C39" s="36">
        <f>'[4]CENÁRIO 1'!H40</f>
        <v>-21343240.48371502</v>
      </c>
      <c r="D39" s="37">
        <f>'[4]CENÁRIO 1'!I40</f>
        <v>1177160.7209595253</v>
      </c>
      <c r="E39" s="37">
        <f>'[4]CENÁRIO 1'!J40</f>
        <v>1218353.7051728929</v>
      </c>
      <c r="F39" s="36">
        <f>'[4]CENÁRIO 1'!K40</f>
        <v>2395514.4261324182</v>
      </c>
      <c r="G39" s="53">
        <f>IF('[4]CENÁRIO 1'!L40=0,"-",'[4]CENÁRIO 1'!L40)</f>
        <v>8.2557533336767699E-2</v>
      </c>
      <c r="H39" s="36">
        <f>'[4]CENÁRIO 1'!M40</f>
        <v>29016303.289497089</v>
      </c>
    </row>
    <row r="40" spans="1:8" ht="12" customHeight="1" x14ac:dyDescent="0.25">
      <c r="A40" s="52">
        <v>25</v>
      </c>
      <c r="B40" s="52">
        <f t="shared" si="0"/>
        <v>2045</v>
      </c>
      <c r="C40" s="36">
        <f>'[4]CENÁRIO 1'!H41</f>
        <v>-20062615.852127969</v>
      </c>
      <c r="D40" s="37">
        <f>'[4]CENÁRIO 1'!I41</f>
        <v>1280624.6315870502</v>
      </c>
      <c r="E40" s="37">
        <f>'[4]CENÁRIO 1'!J41</f>
        <v>1154669.3101689827</v>
      </c>
      <c r="F40" s="36">
        <f>'[4]CENÁRIO 1'!K41</f>
        <v>2435293.9417560329</v>
      </c>
      <c r="G40" s="53">
        <f>IF('[4]CENÁRIO 1'!L41=0,"-",'[4]CENÁRIO 1'!L41)</f>
        <v>8.309749510452949E-2</v>
      </c>
      <c r="H40" s="36">
        <f>'[4]CENÁRIO 1'!M41</f>
        <v>29306466.322392061</v>
      </c>
    </row>
    <row r="41" spans="1:8" ht="12" customHeight="1" x14ac:dyDescent="0.25">
      <c r="A41" s="52">
        <v>26</v>
      </c>
      <c r="B41" s="52">
        <f t="shared" si="0"/>
        <v>2046</v>
      </c>
      <c r="C41" s="36">
        <f>'[4]CENÁRIO 1'!H42</f>
        <v>-18672269.340303466</v>
      </c>
      <c r="D41" s="37">
        <f>'[4]CENÁRIO 1'!I42</f>
        <v>1390346.5118245042</v>
      </c>
      <c r="E41" s="37">
        <f>'[4]CENÁRIO 1'!J42</f>
        <v>1085387.5176001231</v>
      </c>
      <c r="F41" s="36">
        <f>'[4]CENÁRIO 1'!K42</f>
        <v>2475734.0294246273</v>
      </c>
      <c r="G41" s="53">
        <f>IF('[4]CENÁRIO 1'!L42=0,"-",'[4]CENÁRIO 1'!L42)</f>
        <v>8.3640988454436002E-2</v>
      </c>
      <c r="H41" s="36">
        <f>'[4]CENÁRIO 1'!M42</f>
        <v>29599530.985615984</v>
      </c>
    </row>
    <row r="42" spans="1:8" ht="12" customHeight="1" x14ac:dyDescent="0.25">
      <c r="A42" s="52">
        <v>27</v>
      </c>
      <c r="B42" s="52">
        <f t="shared" si="0"/>
        <v>2047</v>
      </c>
      <c r="C42" s="36">
        <f>'[4]CENÁRIO 1'!H43</f>
        <v>-17165593.45312576</v>
      </c>
      <c r="D42" s="37">
        <f>'[4]CENÁRIO 1'!I43</f>
        <v>1506675.8871777062</v>
      </c>
      <c r="E42" s="37">
        <f>'[4]CENÁRIO 1'!J43</f>
        <v>1010169.7713104176</v>
      </c>
      <c r="F42" s="36">
        <f>'[4]CENÁRIO 1'!K43</f>
        <v>2516845.6584881237</v>
      </c>
      <c r="G42" s="53">
        <f>IF('[4]CENÁRIO 1'!L43=0,"-",'[4]CENÁRIO 1'!L43)</f>
        <v>8.4188036484553044E-2</v>
      </c>
      <c r="H42" s="36">
        <f>'[4]CENÁRIO 1'!M43</f>
        <v>29895526.295472145</v>
      </c>
    </row>
    <row r="43" spans="1:8" ht="12" customHeight="1" x14ac:dyDescent="0.25">
      <c r="A43" s="52">
        <v>28</v>
      </c>
      <c r="B43" s="52">
        <f t="shared" si="0"/>
        <v>2048</v>
      </c>
      <c r="C43" s="36">
        <f>'[4]CENÁRIO 1'!H44</f>
        <v>-15535612.078488212</v>
      </c>
      <c r="D43" s="37">
        <f>'[4]CENÁRIO 1'!I44</f>
        <v>1629981.3746375483</v>
      </c>
      <c r="E43" s="37">
        <f>'[4]CENÁRIO 1'!J44</f>
        <v>928658.60581410362</v>
      </c>
      <c r="F43" s="36">
        <f>'[4]CENÁRIO 1'!K44</f>
        <v>2558639.9804516518</v>
      </c>
      <c r="G43" s="53">
        <f>IF('[4]CENÁRIO 1'!L44=0,"-",'[4]CENÁRIO 1'!L44)</f>
        <v>8.4738662444017704E-2</v>
      </c>
      <c r="H43" s="36">
        <f>'[4]CENÁRIO 1'!M44</f>
        <v>30194481.558426868</v>
      </c>
    </row>
    <row r="44" spans="1:8" ht="12" customHeight="1" x14ac:dyDescent="0.25">
      <c r="A44" s="52">
        <v>29</v>
      </c>
      <c r="B44" s="52">
        <f t="shared" si="0"/>
        <v>2049</v>
      </c>
      <c r="C44" s="36">
        <f>'[4]CENÁRIO 1'!H45</f>
        <v>-13774960.359934038</v>
      </c>
      <c r="D44" s="37">
        <f>'[4]CENÁRIO 1'!I45</f>
        <v>1760651.718554175</v>
      </c>
      <c r="E44" s="37">
        <f>'[4]CENÁRIO 1'!J45</f>
        <v>840476.61344621226</v>
      </c>
      <c r="F44" s="36">
        <f>'[4]CENÁRIO 1'!K45</f>
        <v>2601128.3320003874</v>
      </c>
      <c r="G44" s="53">
        <f>IF('[4]CENÁRIO 1'!L45=0,"-",'[4]CENÁRIO 1'!L45)</f>
        <v>8.5292889734026434E-2</v>
      </c>
      <c r="H44" s="36">
        <f>'[4]CENÁRIO 1'!M45</f>
        <v>30496426.374011137</v>
      </c>
    </row>
    <row r="45" spans="1:8" ht="12" customHeight="1" x14ac:dyDescent="0.25">
      <c r="A45" s="52">
        <v>30</v>
      </c>
      <c r="B45" s="52">
        <f t="shared" si="0"/>
        <v>2050</v>
      </c>
      <c r="C45" s="36">
        <f>'[4]CENÁRIO 1'!H46</f>
        <v>-11875863.477331847</v>
      </c>
      <c r="D45" s="37">
        <f>'[4]CENÁRIO 1'!I46</f>
        <v>1899096.8826021897</v>
      </c>
      <c r="E45" s="37">
        <f>'[4]CENÁRIO 1'!J46</f>
        <v>745225.35547243152</v>
      </c>
      <c r="F45" s="36">
        <f>'[4]CENÁRIO 1'!K46</f>
        <v>2644322.2380746212</v>
      </c>
      <c r="G45" s="53">
        <f>IF('[4]CENÁRIO 1'!L46=0,"-",'[4]CENÁRIO 1'!L46)</f>
        <v>8.5850741908829548E-2</v>
      </c>
      <c r="H45" s="36">
        <f>'[4]CENÁRIO 1'!M46</f>
        <v>30801390.637751248</v>
      </c>
    </row>
    <row r="46" spans="1:8" ht="12" customHeight="1" x14ac:dyDescent="0.25">
      <c r="A46" s="52">
        <v>31</v>
      </c>
      <c r="B46" s="52">
        <f t="shared" si="0"/>
        <v>2051</v>
      </c>
      <c r="C46" s="36">
        <f>'[4]CENÁRIO 1'!H47</f>
        <v>-9830114.2764596064</v>
      </c>
      <c r="D46" s="37">
        <f>'[4]CENÁRIO 1'!I47</f>
        <v>2045749.2008722406</v>
      </c>
      <c r="E46" s="37">
        <f>'[4]CENÁRIO 1'!J47</f>
        <v>642484.2141236529</v>
      </c>
      <c r="F46" s="36">
        <f>'[4]CENÁRIO 1'!K47</f>
        <v>2688233.4149958934</v>
      </c>
      <c r="G46" s="53">
        <f>IF('[4]CENÁRIO 1'!L47=0,"-",'[4]CENÁRIO 1'!L47)</f>
        <v>8.6412242676732309E-2</v>
      </c>
      <c r="H46" s="36">
        <f>'[4]CENÁRIO 1'!M47</f>
        <v>31109404.544128761</v>
      </c>
    </row>
    <row r="47" spans="1:8" ht="12" customHeight="1" x14ac:dyDescent="0.25">
      <c r="A47" s="52">
        <v>32</v>
      </c>
      <c r="B47" s="52">
        <f t="shared" si="0"/>
        <v>2052</v>
      </c>
      <c r="C47" s="36">
        <f>'[4]CENÁRIO 1'!H48</f>
        <v>-7629049.6851710323</v>
      </c>
      <c r="D47" s="37">
        <f>'[4]CENÁRIO 1'!I48</f>
        <v>2201064.5912885736</v>
      </c>
      <c r="E47" s="37">
        <f>'[4]CENÁRIO 1'!J48</f>
        <v>531809.18235646468</v>
      </c>
      <c r="F47" s="36">
        <f>'[4]CENÁRIO 1'!K48</f>
        <v>2732873.7736450383</v>
      </c>
      <c r="G47" s="53">
        <f>IF('[4]CENÁRIO 1'!L48=0,"-",'[4]CENÁRIO 1'!L48)</f>
        <v>8.6977415901102487E-2</v>
      </c>
      <c r="H47" s="36">
        <f>'[4]CENÁRIO 1'!M48</f>
        <v>31420498.589570049</v>
      </c>
    </row>
    <row r="48" spans="1:8" ht="12" customHeight="1" x14ac:dyDescent="0.25">
      <c r="A48" s="52">
        <v>33</v>
      </c>
      <c r="B48" s="52">
        <f t="shared" si="0"/>
        <v>2053</v>
      </c>
      <c r="C48" s="36">
        <f>'[4]CENÁRIO 1'!H49</f>
        <v>-5263525.8504457809</v>
      </c>
      <c r="D48" s="37">
        <f>'[4]CENÁRIO 1'!I49</f>
        <v>2365523.834725251</v>
      </c>
      <c r="E48" s="37">
        <f>'[4]CENÁRIO 1'!J49</f>
        <v>412731.58796775289</v>
      </c>
      <c r="F48" s="36">
        <f>'[4]CENÁRIO 1'!K49</f>
        <v>2778255.4226930039</v>
      </c>
      <c r="G48" s="53">
        <f>IF('[4]CENÁRIO 1'!L49=0,"-",'[4]CENÁRIO 1'!L49)</f>
        <v>8.7546285601384541E-2</v>
      </c>
      <c r="H48" s="36">
        <f>'[4]CENÁRIO 1'!M49</f>
        <v>31734703.57546575</v>
      </c>
    </row>
    <row r="49" spans="1:8" ht="12" customHeight="1" x14ac:dyDescent="0.25">
      <c r="A49" s="52">
        <v>34</v>
      </c>
      <c r="B49" s="52">
        <f t="shared" si="0"/>
        <v>2054</v>
      </c>
      <c r="C49" s="36">
        <f>'[4]CENÁRIO 1'!H50</f>
        <v>-2723891.9270695774</v>
      </c>
      <c r="D49" s="37">
        <f>'[4]CENÁRIO 1'!I50</f>
        <v>2539633.9233762035</v>
      </c>
      <c r="E49" s="37">
        <f>'[4]CENÁRIO 1'!J50</f>
        <v>284756.74850911676</v>
      </c>
      <c r="F49" s="36">
        <f>'[4]CENÁRIO 1'!K50</f>
        <v>2824390.6718853205</v>
      </c>
      <c r="G49" s="53">
        <f>IF('[4]CENÁRIO 1'!L50=0,"-",'[4]CENÁRIO 1'!L50)</f>
        <v>8.8118875954120407E-2</v>
      </c>
      <c r="H49" s="36">
        <f>'[4]CENÁRIO 1'!M50</f>
        <v>32052050.611220408</v>
      </c>
    </row>
    <row r="50" spans="1:8" ht="12" customHeight="1" x14ac:dyDescent="0.25">
      <c r="A50" s="52">
        <v>35</v>
      </c>
      <c r="B50" s="52">
        <f t="shared" si="0"/>
        <v>2055</v>
      </c>
      <c r="C50" s="36">
        <f>'[4]CENÁRIO 1'!H51</f>
        <v>37.555057072080672</v>
      </c>
      <c r="D50" s="37">
        <f>'[4]CENÁRIO 1'!I51</f>
        <v>2723929.4821266495</v>
      </c>
      <c r="E50" s="37">
        <f>'[4]CENÁRIO 1'!J51</f>
        <v>147362.55325446415</v>
      </c>
      <c r="F50" s="36">
        <f>'[4]CENÁRIO 1'!K51</f>
        <v>2871292.0353811136</v>
      </c>
      <c r="G50" s="53">
        <f>IF('[4]CENÁRIO 1'!L51=0,"-",'[4]CENÁRIO 1'!L51)</f>
        <v>8.8695211293977019E-2</v>
      </c>
      <c r="H50" s="36">
        <f>'[4]CENÁRIO 1'!M51</f>
        <v>32372571.117332611</v>
      </c>
    </row>
    <row r="51" spans="1:8" x14ac:dyDescent="0.25">
      <c r="A51" s="38" t="s">
        <v>52</v>
      </c>
    </row>
    <row r="52" spans="1:8" ht="21" x14ac:dyDescent="0.35">
      <c r="H52" s="1"/>
    </row>
  </sheetData>
  <mergeCells count="12">
    <mergeCell ref="A12:H12"/>
    <mergeCell ref="B14:B15"/>
    <mergeCell ref="D14:D15"/>
    <mergeCell ref="E14:E15"/>
    <mergeCell ref="F14:F15"/>
    <mergeCell ref="G14:G15"/>
    <mergeCell ref="H14:H15"/>
    <mergeCell ref="E5:F5"/>
    <mergeCell ref="E6:F6"/>
    <mergeCell ref="E7:F7"/>
    <mergeCell ref="E8:F8"/>
    <mergeCell ref="E9:F9"/>
  </mergeCells>
  <conditionalFormatting sqref="C16:D50 C15 E7:F7 E9:F9">
    <cfRule type="cellIs" dxfId="17" priority="1" operator="lessThan">
      <formula>0</formula>
    </cfRule>
  </conditionalFormatting>
  <pageMargins left="1.1023622047244095" right="0.51181102362204722" top="1.4960629921259843" bottom="1.2598425196850394" header="0.31496062992125984" footer="0.31496062992125984"/>
  <pageSetup paperSize="9" orientation="portrait"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54"/>
  <sheetViews>
    <sheetView showGridLines="0" view="pageLayout" zoomScaleNormal="100" workbookViewId="0">
      <selection activeCell="C24" sqref="C24"/>
    </sheetView>
  </sheetViews>
  <sheetFormatPr defaultRowHeight="15" x14ac:dyDescent="0.25"/>
  <cols>
    <col min="1" max="1" width="8.42578125" customWidth="1"/>
    <col min="2" max="2" width="54.85546875" customWidth="1"/>
    <col min="3" max="3" width="11" customWidth="1"/>
    <col min="4" max="4" width="13" customWidth="1"/>
  </cols>
  <sheetData>
    <row r="1" spans="1:7" ht="15.75" x14ac:dyDescent="0.25">
      <c r="A1" s="2" t="str">
        <f>'1-RESULTADO ATUARIAL'!A7</f>
        <v>Data Focal desta Reavaliação Atuarial: 31/12/2020.</v>
      </c>
    </row>
    <row r="2" spans="1:7" ht="12.75" customHeight="1" x14ac:dyDescent="0.25">
      <c r="A2" s="2"/>
    </row>
    <row r="3" spans="1:7" ht="15.75" x14ac:dyDescent="0.25">
      <c r="A3" s="2" t="s">
        <v>64</v>
      </c>
      <c r="C3" s="4" t="s">
        <v>61</v>
      </c>
      <c r="D3" s="4" t="s">
        <v>61</v>
      </c>
    </row>
    <row r="4" spans="1:7" ht="13.5" customHeight="1" x14ac:dyDescent="0.3">
      <c r="A4" s="2"/>
      <c r="B4" s="54"/>
      <c r="C4" s="55" t="s">
        <v>65</v>
      </c>
      <c r="D4" s="55" t="s">
        <v>65</v>
      </c>
      <c r="E4" s="54"/>
      <c r="F4" s="54"/>
      <c r="G4" s="54"/>
    </row>
    <row r="5" spans="1:7" ht="18.75" customHeight="1" x14ac:dyDescent="0.25">
      <c r="A5" s="56"/>
      <c r="B5" s="57" t="s">
        <v>62</v>
      </c>
      <c r="C5" s="58">
        <f>'[2]17-CONTABILIDADE'!$S$2</f>
        <v>43830</v>
      </c>
      <c r="D5" s="87">
        <f>'[2]17-CONTABILIDADE'!$T$2</f>
        <v>44196</v>
      </c>
    </row>
    <row r="6" spans="1:7" ht="12" customHeight="1" x14ac:dyDescent="0.25">
      <c r="A6" s="59"/>
      <c r="B6" s="60" t="str">
        <f>'[2]17-CONTABILIDADE'!AL3</f>
        <v>ATIVOS DO PLANO</v>
      </c>
      <c r="C6" s="61"/>
      <c r="D6" s="62">
        <f>'[2]17-CONTABILIDADE'!AN3</f>
        <v>61078041.780000001</v>
      </c>
    </row>
    <row r="7" spans="1:7" ht="12" customHeight="1" x14ac:dyDescent="0.25">
      <c r="A7" s="63"/>
      <c r="B7" s="64" t="str">
        <f>'[2]17-CONTABILIDADE'!AL4</f>
        <v xml:space="preserve">    (+) Bancos Conta Movimento - RPPS</v>
      </c>
      <c r="C7" s="65"/>
      <c r="D7" s="66">
        <f>'[2]17-CONTABILIDADE'!AN4</f>
        <v>3239.28</v>
      </c>
    </row>
    <row r="8" spans="1:7" ht="12" customHeight="1" x14ac:dyDescent="0.25">
      <c r="A8" s="63"/>
      <c r="B8" s="64" t="str">
        <f>'[2]17-CONTABILIDADE'!AL5</f>
        <v xml:space="preserve">    (+) Investimentos e Aplicações  (CP e LP)</v>
      </c>
      <c r="C8" s="65"/>
      <c r="D8" s="66">
        <f>'[2]17-CONTABILIDADE'!AN5</f>
        <v>61038035.200000003</v>
      </c>
    </row>
    <row r="9" spans="1:7" ht="12" customHeight="1" x14ac:dyDescent="0.25">
      <c r="A9" s="63"/>
      <c r="B9" s="64" t="str">
        <f>'[2]17-CONTABILIDADE'!AL6</f>
        <v xml:space="preserve">    (+) Crédito a Curto Prazo</v>
      </c>
      <c r="C9" s="65"/>
      <c r="D9" s="66">
        <f>'[2]17-CONTABILIDADE'!AN6</f>
        <v>36767.300000000003</v>
      </c>
    </row>
    <row r="10" spans="1:7" ht="12" customHeight="1" x14ac:dyDescent="0.25">
      <c r="A10" s="63"/>
      <c r="B10" s="64" t="str">
        <f>'[2]17-CONTABILIDADE'!AL7</f>
        <v xml:space="preserve">    (+) Crédito a Longo Prazo</v>
      </c>
      <c r="C10" s="65"/>
      <c r="D10" s="66">
        <f>'[2]17-CONTABILIDADE'!AN7</f>
        <v>0</v>
      </c>
    </row>
    <row r="11" spans="1:7" ht="12" customHeight="1" x14ac:dyDescent="0.25">
      <c r="A11" s="67"/>
      <c r="B11" s="68" t="str">
        <f>'[2]17-CONTABILIDADE'!AL8</f>
        <v xml:space="preserve">    (+) Imobilizado</v>
      </c>
      <c r="C11" s="69"/>
      <c r="D11" s="70">
        <f>'[2]17-CONTABILIDADE'!AN8</f>
        <v>0</v>
      </c>
    </row>
    <row r="12" spans="1:7" ht="6.75" customHeight="1" x14ac:dyDescent="0.25"/>
    <row r="13" spans="1:7" ht="12" customHeight="1" x14ac:dyDescent="0.25">
      <c r="A13" s="71" t="str">
        <f>'[2]17-CONTABILIDADE'!AK10</f>
        <v>2.2.7.2.1.00.00</v>
      </c>
      <c r="B13" s="72" t="str">
        <f>'[2]17-CONTABILIDADE'!AL10</f>
        <v>PROVISÕES MATEMÁTICAS PREVIDENCIÁRIAS A LONGO PRAZO - CONSOLIDAÇÃO</v>
      </c>
      <c r="C13" s="73"/>
      <c r="D13" s="74">
        <f>'[2]17-CONTABILIDADE'!AN10</f>
        <v>61078041.780000031</v>
      </c>
    </row>
    <row r="14" spans="1:7" ht="6.75" customHeight="1" x14ac:dyDescent="0.25"/>
    <row r="15" spans="1:7" s="77" customFormat="1" ht="12" customHeight="1" x14ac:dyDescent="0.25">
      <c r="A15" s="75" t="str">
        <f>'[2]17-CONTABILIDADE'!AK12</f>
        <v>2.2.7.2.1.01.00</v>
      </c>
      <c r="B15" s="76" t="str">
        <f>'[2]17-CONTABILIDADE'!AL12</f>
        <v>PLANO FINANCEIRO - PROVISÕES DE BENEFÍCIOS CONCEDIDOS</v>
      </c>
      <c r="C15" s="61"/>
      <c r="D15" s="62">
        <f>'[2]17-CONTABILIDADE'!AN12</f>
        <v>0</v>
      </c>
    </row>
    <row r="16" spans="1:7" ht="12" customHeight="1" x14ac:dyDescent="0.25">
      <c r="A16" s="78" t="str">
        <f>'[2]17-CONTABILIDADE'!AK13</f>
        <v>2.2.7.2.1.01.01</v>
      </c>
      <c r="B16" s="79" t="str">
        <f>'[2]17-CONTABILIDADE'!AL13</f>
        <v xml:space="preserve">  (+) Aposentadorias/Pensões/Outros Benefícios Concedidos (Financeiro)</v>
      </c>
      <c r="C16" s="65"/>
      <c r="D16" s="66">
        <f>'[2]17-CONTABILIDADE'!AN13</f>
        <v>0</v>
      </c>
    </row>
    <row r="17" spans="1:4" ht="12" customHeight="1" x14ac:dyDescent="0.25">
      <c r="A17" s="78" t="str">
        <f>'[2]17-CONTABILIDADE'!AK14</f>
        <v>2.2.7.2.1.01.02</v>
      </c>
      <c r="B17" s="79" t="str">
        <f>'[2]17-CONTABILIDADE'!AL14</f>
        <v xml:space="preserve">  (-) Contribuições do Ente para o Plano Financeiro do RPPS</v>
      </c>
      <c r="C17" s="65"/>
      <c r="D17" s="66">
        <f>'[2]17-CONTABILIDADE'!AN14</f>
        <v>0</v>
      </c>
    </row>
    <row r="18" spans="1:4" ht="12" customHeight="1" x14ac:dyDescent="0.25">
      <c r="A18" s="78" t="str">
        <f>'[2]17-CONTABILIDADE'!AK15</f>
        <v>2.2.7.2.1.01.03</v>
      </c>
      <c r="B18" s="79" t="str">
        <f>'[2]17-CONTABILIDADE'!AL15</f>
        <v xml:space="preserve">  (-) Contribuições do Aposentado para o Plano Financeiro do RPPS</v>
      </c>
      <c r="C18" s="65"/>
      <c r="D18" s="66">
        <f>'[2]17-CONTABILIDADE'!AN15</f>
        <v>0</v>
      </c>
    </row>
    <row r="19" spans="1:4" ht="12" customHeight="1" x14ac:dyDescent="0.25">
      <c r="A19" s="78" t="str">
        <f>'[2]17-CONTABILIDADE'!AK16</f>
        <v>2.2.7.2.1.01.04</v>
      </c>
      <c r="B19" s="79" t="str">
        <f>'[2]17-CONTABILIDADE'!AL16</f>
        <v xml:space="preserve">  (-) Contribuições do Pensionista para o Plano Financeiro do RPPS</v>
      </c>
      <c r="C19" s="65"/>
      <c r="D19" s="66">
        <f>'[2]17-CONTABILIDADE'!AN16</f>
        <v>0</v>
      </c>
    </row>
    <row r="20" spans="1:4" ht="12" customHeight="1" x14ac:dyDescent="0.25">
      <c r="A20" s="78" t="str">
        <f>'[2]17-CONTABILIDADE'!AK17</f>
        <v>2.2.7.2.1.01.05</v>
      </c>
      <c r="B20" s="79" t="str">
        <f>'[2]17-CONTABILIDADE'!AL17</f>
        <v xml:space="preserve">  (-) Compensação Previdenciária do Plano Financeiro do RPPS</v>
      </c>
      <c r="C20" s="65"/>
      <c r="D20" s="66">
        <f>'[2]17-CONTABILIDADE'!AN17</f>
        <v>0</v>
      </c>
    </row>
    <row r="21" spans="1:4" ht="12" customHeight="1" x14ac:dyDescent="0.25">
      <c r="A21" s="78" t="str">
        <f>'[2]17-CONTABILIDADE'!AK18</f>
        <v>2.2.7.2.1.01.07</v>
      </c>
      <c r="B21" s="79" t="str">
        <f>'[2]17-CONTABILIDADE'!AL18</f>
        <v xml:space="preserve">  (-) Cobertura de Insuficiência Financeira</v>
      </c>
      <c r="C21" s="65"/>
      <c r="D21" s="66">
        <f>'[2]17-CONTABILIDADE'!AN18</f>
        <v>0</v>
      </c>
    </row>
    <row r="22" spans="1:4" ht="12" customHeight="1" x14ac:dyDescent="0.25">
      <c r="A22" s="78" t="str">
        <f>'[2]17-CONTABILIDADE'!AK19</f>
        <v>2.2.7.2.1.02.00</v>
      </c>
      <c r="B22" s="80" t="str">
        <f>'[2]17-CONTABILIDADE'!AL19</f>
        <v>PLANO FINANCEIRO - PROVISÕES DE BENEFÍCIOS A CONCEDER</v>
      </c>
      <c r="C22" s="81"/>
      <c r="D22" s="82">
        <f>'[2]17-CONTABILIDADE'!AN19</f>
        <v>0</v>
      </c>
    </row>
    <row r="23" spans="1:4" ht="12" customHeight="1" x14ac:dyDescent="0.25">
      <c r="A23" s="78" t="str">
        <f>'[2]17-CONTABILIDADE'!AK20</f>
        <v>2.2.7.2.1.02.01</v>
      </c>
      <c r="B23" s="79" t="str">
        <f>'[2]17-CONTABILIDADE'!AL20</f>
        <v xml:space="preserve">  (+) Aposentadorias/Pensões/Outros Benefícios A Conceder (Financeiro)</v>
      </c>
      <c r="C23" s="65"/>
      <c r="D23" s="66">
        <f>'[2]17-CONTABILIDADE'!AN20</f>
        <v>0</v>
      </c>
    </row>
    <row r="24" spans="1:4" ht="12" customHeight="1" x14ac:dyDescent="0.25">
      <c r="A24" s="78" t="str">
        <f>'[2]17-CONTABILIDADE'!AK21</f>
        <v>2.2.7.2.1.02.02</v>
      </c>
      <c r="B24" s="79" t="str">
        <f>'[2]17-CONTABILIDADE'!AL21</f>
        <v xml:space="preserve">  (-) Contribuições do Ente para o Plano Financeiro do RPPS</v>
      </c>
      <c r="C24" s="65"/>
      <c r="D24" s="66">
        <f>'[2]17-CONTABILIDADE'!AN21</f>
        <v>0</v>
      </c>
    </row>
    <row r="25" spans="1:4" ht="12" customHeight="1" x14ac:dyDescent="0.25">
      <c r="A25" s="78" t="str">
        <f>'[2]17-CONTABILIDADE'!AK22</f>
        <v>2.2.7.2.1.02.03</v>
      </c>
      <c r="B25" s="79" t="str">
        <f>'[2]17-CONTABILIDADE'!AL22</f>
        <v xml:space="preserve">  (-) Contribuições do Ativo para o Plano Financeiro do RPPS</v>
      </c>
      <c r="C25" s="65"/>
      <c r="D25" s="66">
        <f>'[2]17-CONTABILIDADE'!AN22</f>
        <v>0</v>
      </c>
    </row>
    <row r="26" spans="1:4" ht="12" customHeight="1" x14ac:dyDescent="0.25">
      <c r="A26" s="78" t="str">
        <f>'[2]17-CONTABILIDADE'!AK23</f>
        <v>2.2.7.2.1.02.04</v>
      </c>
      <c r="B26" s="79" t="str">
        <f>'[2]17-CONTABILIDADE'!AL23</f>
        <v xml:space="preserve">  (-) Compensação Previdenciária do Plano Financeiro do RPPS</v>
      </c>
      <c r="C26" s="65"/>
      <c r="D26" s="66">
        <f>'[2]17-CONTABILIDADE'!AN23</f>
        <v>0</v>
      </c>
    </row>
    <row r="27" spans="1:4" ht="12" customHeight="1" x14ac:dyDescent="0.25">
      <c r="A27" s="83" t="str">
        <f>'[2]17-CONTABILIDADE'!AK24</f>
        <v>2.2.7.2.1.02.06</v>
      </c>
      <c r="B27" s="84" t="str">
        <f>'[2]17-CONTABILIDADE'!AL24</f>
        <v xml:space="preserve">  (-) Cobertura de Insuficiência Financeira</v>
      </c>
      <c r="C27" s="69"/>
      <c r="D27" s="70">
        <f>'[2]17-CONTABILIDADE'!AN24</f>
        <v>0</v>
      </c>
    </row>
    <row r="28" spans="1:4" ht="6.75" customHeight="1" x14ac:dyDescent="0.25"/>
    <row r="29" spans="1:4" ht="12" customHeight="1" x14ac:dyDescent="0.25">
      <c r="A29" s="75" t="str">
        <f>'[2]17-CONTABILIDADE'!AK26</f>
        <v>2.2.7.2.1.03.00</v>
      </c>
      <c r="B29" s="76" t="str">
        <f>'[2]17-CONTABILIDADE'!AL26</f>
        <v>PLANO PREVIDENCIÁRIO - PROVISÕES DE BENEFÍCIOS CONCEDIDOS</v>
      </c>
      <c r="C29" s="61"/>
      <c r="D29" s="62">
        <f>'[2]17-CONTABILIDADE'!AN26</f>
        <v>52817009.619999997</v>
      </c>
    </row>
    <row r="30" spans="1:4" s="77" customFormat="1" ht="12" customHeight="1" x14ac:dyDescent="0.25">
      <c r="A30" s="78" t="str">
        <f>'[2]17-CONTABILIDADE'!AK27</f>
        <v>2.2.7.2.1.03.01</v>
      </c>
      <c r="B30" s="79" t="str">
        <f>'[2]17-CONTABILIDADE'!AL27</f>
        <v xml:space="preserve">  (+) Aposentadorias/Pensões/Outros Benefícios Concedidos (Previdenciário)</v>
      </c>
      <c r="C30" s="65"/>
      <c r="D30" s="66">
        <f>'[2]17-CONTABILIDADE'!AN27</f>
        <v>52817009.619999997</v>
      </c>
    </row>
    <row r="31" spans="1:4" ht="12" customHeight="1" x14ac:dyDescent="0.25">
      <c r="A31" s="78" t="str">
        <f>'[2]17-CONTABILIDADE'!AK28</f>
        <v>2.2.7.2.1.03.02</v>
      </c>
      <c r="B31" s="79" t="str">
        <f>'[2]17-CONTABILIDADE'!AL28</f>
        <v xml:space="preserve">  (-) Contribuições do Ente para o Plano Previdenciário do RPPS</v>
      </c>
      <c r="C31" s="65"/>
      <c r="D31" s="66">
        <f>'[2]17-CONTABILIDADE'!AN28</f>
        <v>0</v>
      </c>
    </row>
    <row r="32" spans="1:4" ht="12" customHeight="1" x14ac:dyDescent="0.25">
      <c r="A32" s="78" t="str">
        <f>'[2]17-CONTABILIDADE'!AK29</f>
        <v>2.2.7.2.1.03.03</v>
      </c>
      <c r="B32" s="79" t="str">
        <f>'[2]17-CONTABILIDADE'!AL29</f>
        <v xml:space="preserve">  (-) Contribuições do Aposentado para o Plano Previdenciário do RPPS</v>
      </c>
      <c r="C32" s="65"/>
      <c r="D32" s="66">
        <f>'[2]17-CONTABILIDADE'!AN29</f>
        <v>0</v>
      </c>
    </row>
    <row r="33" spans="1:4" ht="12" customHeight="1" x14ac:dyDescent="0.25">
      <c r="A33" s="78" t="str">
        <f>'[2]17-CONTABILIDADE'!AK30</f>
        <v>2.2.7.2.1.03.04</v>
      </c>
      <c r="B33" s="79" t="str">
        <f>'[2]17-CONTABILIDADE'!AL30</f>
        <v xml:space="preserve">  (-) Contribuições do Pensionista para o Plano Previdenciário do RPPS</v>
      </c>
      <c r="C33" s="65"/>
      <c r="D33" s="66">
        <f>'[2]17-CONTABILIDADE'!AN30</f>
        <v>0</v>
      </c>
    </row>
    <row r="34" spans="1:4" ht="12" customHeight="1" x14ac:dyDescent="0.25">
      <c r="A34" s="78" t="str">
        <f>'[2]17-CONTABILIDADE'!AK31</f>
        <v>2.2.7.2.1.03.05</v>
      </c>
      <c r="B34" s="79" t="str">
        <f>'[2]17-CONTABILIDADE'!AL31</f>
        <v xml:space="preserve">  (-) Compensação Previdenciária do Plano Previdenciário do RPPS</v>
      </c>
      <c r="C34" s="65"/>
      <c r="D34" s="66">
        <f>'[2]17-CONTABILIDADE'!AN31</f>
        <v>0</v>
      </c>
    </row>
    <row r="35" spans="1:4" ht="12" customHeight="1" x14ac:dyDescent="0.25">
      <c r="A35" s="78" t="str">
        <f>'[2]17-CONTABILIDADE'!AK32</f>
        <v>2.2.7.2.1.03.07</v>
      </c>
      <c r="B35" s="79" t="str">
        <f>'[2]17-CONTABILIDADE'!AL32</f>
        <v xml:space="preserve">  (-) Aportes Financeiros para Cobertura Déficit Atuarial - Pl. Amortização</v>
      </c>
      <c r="C35" s="65"/>
      <c r="D35" s="66">
        <f>'[2]17-CONTABILIDADE'!AN32</f>
        <v>0</v>
      </c>
    </row>
    <row r="36" spans="1:4" ht="12" customHeight="1" x14ac:dyDescent="0.25">
      <c r="A36" s="78" t="str">
        <f>'[2]17-CONTABILIDADE'!AK33</f>
        <v>2.2.7.2.1.04.00</v>
      </c>
      <c r="B36" s="80" t="str">
        <f>'[2]17-CONTABILIDADE'!AL33</f>
        <v>PLANO PREVIDENCIÁRIO - PROVISÕES DE BENEFÍCIOS A CONCEDER</v>
      </c>
      <c r="C36" s="81"/>
      <c r="D36" s="82">
        <f>'[2]17-CONTABILIDADE'!AN33</f>
        <v>37662101.88000001</v>
      </c>
    </row>
    <row r="37" spans="1:4" ht="12" customHeight="1" x14ac:dyDescent="0.25">
      <c r="A37" s="78" t="str">
        <f>'[2]17-CONTABILIDADE'!AK34</f>
        <v>2.2.7.2.1.04.01</v>
      </c>
      <c r="B37" s="79" t="str">
        <f>'[2]17-CONTABILIDADE'!AL34</f>
        <v xml:space="preserve">  (+) Aposentadorias/Pensões/Outros Benefícios A Conceder (Previdenciário)</v>
      </c>
      <c r="C37" s="65"/>
      <c r="D37" s="66">
        <f>'[2]17-CONTABILIDADE'!AN34</f>
        <v>161587133.87</v>
      </c>
    </row>
    <row r="38" spans="1:4" ht="12" customHeight="1" x14ac:dyDescent="0.25">
      <c r="A38" s="78" t="str">
        <f>'[2]17-CONTABILIDADE'!AK35</f>
        <v>2.2.7.2.1.04.02</v>
      </c>
      <c r="B38" s="79" t="str">
        <f>'[2]17-CONTABILIDADE'!AL35</f>
        <v xml:space="preserve">  (-) Contribuições do Ente para o Plano Previdenciário do RPPS</v>
      </c>
      <c r="C38" s="65"/>
      <c r="D38" s="66">
        <f>'[2]17-CONTABILIDADE'!AN35</f>
        <v>-58016710.129999988</v>
      </c>
    </row>
    <row r="39" spans="1:4" ht="12" customHeight="1" x14ac:dyDescent="0.25">
      <c r="A39" s="78" t="str">
        <f>'[2]17-CONTABILIDADE'!AK36</f>
        <v>2.2.7.2.1.04.03</v>
      </c>
      <c r="B39" s="79" t="str">
        <f>'[2]17-CONTABILIDADE'!AL36</f>
        <v xml:space="preserve">  (-) Contribuições do Ativo para o Plano Previdenciário do RPPS</v>
      </c>
      <c r="C39" s="65"/>
      <c r="D39" s="66">
        <f>'[2]17-CONTABILIDADE'!AN36</f>
        <v>-51510777.369999997</v>
      </c>
    </row>
    <row r="40" spans="1:4" ht="12" customHeight="1" x14ac:dyDescent="0.25">
      <c r="A40" s="78" t="str">
        <f>'[2]17-CONTABILIDADE'!AK37</f>
        <v>2.2.7.2.1.04.04</v>
      </c>
      <c r="B40" s="79" t="str">
        <f>'[2]17-CONTABILIDADE'!AL37</f>
        <v xml:space="preserve">  (-) Compensação Previdenciária do Plano Previdenciário do RPPS</v>
      </c>
      <c r="C40" s="65"/>
      <c r="D40" s="66">
        <f>'[2]17-CONTABILIDADE'!AN37</f>
        <v>-14397544.49</v>
      </c>
    </row>
    <row r="41" spans="1:4" ht="12" customHeight="1" x14ac:dyDescent="0.25">
      <c r="A41" s="85" t="str">
        <f>'[2]17-CONTABILIDADE'!AK38</f>
        <v>2.2.7.2.1.04.06</v>
      </c>
      <c r="B41" s="84" t="str">
        <f>'[2]17-CONTABILIDADE'!AL38</f>
        <v xml:space="preserve">  (-) Aportes para Cobertura do Déficit Atuarial - Plano de Amortização</v>
      </c>
      <c r="C41" s="69"/>
      <c r="D41" s="70">
        <f>'[2]17-CONTABILIDADE'!AN38</f>
        <v>0</v>
      </c>
    </row>
    <row r="42" spans="1:4" ht="12" customHeight="1" x14ac:dyDescent="0.25">
      <c r="A42" s="75" t="str">
        <f>'[2]17-CONTABILIDADE'!AK39</f>
        <v>2.2.7.2.1.05.00</v>
      </c>
      <c r="B42" s="76" t="str">
        <f>'[2]17-CONTABILIDADE'!AL39</f>
        <v>PLANO PREVIDENCIÁRIO - PLANO DE AMORTIZAÇAO</v>
      </c>
      <c r="C42" s="61"/>
      <c r="D42" s="62">
        <f>'[2]17-CONTABILIDADE'!AN39</f>
        <v>-50241434.469999969</v>
      </c>
    </row>
    <row r="43" spans="1:4" ht="12" customHeight="1" x14ac:dyDescent="0.25">
      <c r="A43" s="83" t="str">
        <f>'[2]17-CONTABILIDADE'!AK40</f>
        <v>2.2.7.2.1.05.98</v>
      </c>
      <c r="B43" s="84" t="str">
        <f>'[2]17-CONTABILIDADE'!AL40</f>
        <v xml:space="preserve">  (-) Outros Créditos do Plano de Amortização</v>
      </c>
      <c r="C43" s="69"/>
      <c r="D43" s="70">
        <f>'[2]17-CONTABILIDADE'!AN40</f>
        <v>-50241434.469999969</v>
      </c>
    </row>
    <row r="44" spans="1:4" ht="12" customHeight="1" x14ac:dyDescent="0.25">
      <c r="A44" s="86" t="str">
        <f>'[2]17-CONTABILIDADE'!AK41</f>
        <v>2.2.7.2.1.06.00</v>
      </c>
      <c r="B44" s="76" t="str">
        <f>'[2]17-CONTABILIDADE'!AL41</f>
        <v>PROVISÕES ATUARIAIS PARA AJUSTES DO PLANO FINANCEIRO</v>
      </c>
      <c r="C44" s="61"/>
      <c r="D44" s="62">
        <f>'[2]17-CONTABILIDADE'!AN41</f>
        <v>0</v>
      </c>
    </row>
    <row r="45" spans="1:4" ht="12" customHeight="1" x14ac:dyDescent="0.25">
      <c r="A45" s="85" t="str">
        <f>'[2]17-CONTABILIDADE'!AK42</f>
        <v>2.2.7.2.1.06.01</v>
      </c>
      <c r="B45" s="84" t="str">
        <f>'[2]17-CONTABILIDADE'!AL42</f>
        <v xml:space="preserve">  (-) Provisão Atuarial para Oscilação de Riscos</v>
      </c>
      <c r="C45" s="69"/>
      <c r="D45" s="70">
        <f>'[2]17-CONTABILIDADE'!AN42</f>
        <v>0</v>
      </c>
    </row>
    <row r="46" spans="1:4" ht="12" customHeight="1" x14ac:dyDescent="0.25">
      <c r="A46" s="75" t="str">
        <f>'[2]17-CONTABILIDADE'!AK43</f>
        <v>2.2.7.2.1.07.00</v>
      </c>
      <c r="B46" s="76" t="str">
        <f>'[2]17-CONTABILIDADE'!AL43</f>
        <v>PROVISÕES ATUARIAIS PARA AJUSTES DO PLANO PREVIDENCIÁRIO</v>
      </c>
      <c r="C46" s="61"/>
      <c r="D46" s="62">
        <f>'[2]17-CONTABILIDADE'!AN43</f>
        <v>20840364.75</v>
      </c>
    </row>
    <row r="47" spans="1:4" ht="12" customHeight="1" x14ac:dyDescent="0.25">
      <c r="A47" s="78" t="str">
        <f>'[2]17-CONTABILIDADE'!AK44</f>
        <v>2.2.7.2.1.07.01</v>
      </c>
      <c r="B47" s="79" t="str">
        <f>'[2]17-CONTABILIDADE'!AL44</f>
        <v xml:space="preserve">  (+) Ajuste de Resultado Atuarial Superavitário</v>
      </c>
      <c r="C47" s="65"/>
      <c r="D47" s="66">
        <f>'[2]17-CONTABILIDADE'!AN44</f>
        <v>20840364.75</v>
      </c>
    </row>
    <row r="48" spans="1:4" ht="12" customHeight="1" x14ac:dyDescent="0.25">
      <c r="A48" s="78" t="str">
        <f>'[2]17-CONTABILIDADE'!AK45</f>
        <v>2.2.7.2.1.07.02</v>
      </c>
      <c r="B48" s="79" t="str">
        <f>'[2]17-CONTABILIDADE'!AL45</f>
        <v xml:space="preserve">  (+) Provisão Atuarial para Oscilação de Riscos</v>
      </c>
      <c r="C48" s="65"/>
      <c r="D48" s="66">
        <f>'[2]17-CONTABILIDADE'!AN45</f>
        <v>0</v>
      </c>
    </row>
    <row r="49" spans="1:4" ht="12" customHeight="1" x14ac:dyDescent="0.25">
      <c r="A49" s="78" t="str">
        <f>'[2]17-CONTABILIDADE'!AK46</f>
        <v>2.2.7.2.1.07.03</v>
      </c>
      <c r="B49" s="79" t="str">
        <f>'[2]17-CONTABILIDADE'!AL46</f>
        <v xml:space="preserve">  (+) Provisão Atuarial para Benefícios a Regularizar</v>
      </c>
      <c r="C49" s="65"/>
      <c r="D49" s="66">
        <f>'[2]17-CONTABILIDADE'!AN46</f>
        <v>0</v>
      </c>
    </row>
    <row r="50" spans="1:4" ht="12" customHeight="1" x14ac:dyDescent="0.25">
      <c r="A50" s="78" t="str">
        <f>'[2]17-CONTABILIDADE'!AK47</f>
        <v>2.2.7.2.1.07.04</v>
      </c>
      <c r="B50" s="79" t="str">
        <f>'[2]17-CONTABILIDADE'!AL47</f>
        <v xml:space="preserve">  (+) Provisão Atuarial para Contingências de Benefícios</v>
      </c>
      <c r="C50" s="65"/>
      <c r="D50" s="66">
        <f>'[2]17-CONTABILIDADE'!AN47</f>
        <v>0</v>
      </c>
    </row>
    <row r="51" spans="1:4" ht="12" customHeight="1" x14ac:dyDescent="0.25">
      <c r="A51" s="83" t="str">
        <f>'[2]17-CONTABILIDADE'!AK48</f>
        <v>2.2.7.2.1.07.98</v>
      </c>
      <c r="B51" s="84" t="str">
        <f>'[2]17-CONTABILIDADE'!AL48</f>
        <v xml:space="preserve">  (+) Outras Provisões Atuariais para Ajustes do Plano</v>
      </c>
      <c r="C51" s="69"/>
      <c r="D51" s="70">
        <f>'[2]17-CONTABILIDADE'!AN48</f>
        <v>0</v>
      </c>
    </row>
    <row r="52" spans="1:4" ht="12.75" customHeight="1" x14ac:dyDescent="0.25">
      <c r="A52" s="249" t="s">
        <v>63</v>
      </c>
      <c r="B52" s="250"/>
      <c r="C52" s="250"/>
      <c r="D52" s="251"/>
    </row>
    <row r="53" spans="1:4" ht="15.75" customHeight="1" x14ac:dyDescent="0.25">
      <c r="A53" s="252" t="str">
        <f>'[2]17-CONTABILIDADE'!$AK$54</f>
        <v xml:space="preserve">          Superávit Atuarial</v>
      </c>
      <c r="B53" s="253"/>
      <c r="C53" s="73"/>
      <c r="D53" s="74">
        <f>'[2]17-CONTABILIDADE'!$AN$54</f>
        <v>20840364.75</v>
      </c>
    </row>
    <row r="54" spans="1:4" ht="21" x14ac:dyDescent="0.35">
      <c r="D54" s="1"/>
    </row>
  </sheetData>
  <mergeCells count="2">
    <mergeCell ref="A52:D52"/>
    <mergeCell ref="A53:B53"/>
  </mergeCells>
  <pageMargins left="1.1023622047244095" right="0.31496062992125984" top="1.4960629921259843" bottom="1.2598425196850394" header="0.31496062992125984" footer="0.31496062992125984"/>
  <pageSetup paperSize="9" orientation="portrait"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8"/>
  <sheetViews>
    <sheetView showGridLines="0" zoomScaleNormal="100" workbookViewId="0">
      <selection activeCell="B30" sqref="B30:B31"/>
    </sheetView>
  </sheetViews>
  <sheetFormatPr defaultColWidth="9.140625" defaultRowHeight="15.75" x14ac:dyDescent="0.25"/>
  <cols>
    <col min="1" max="1" width="6.140625" style="3" customWidth="1"/>
    <col min="2" max="8" width="17.85546875" style="3" customWidth="1"/>
    <col min="9" max="9" width="16.7109375" style="3" customWidth="1"/>
    <col min="10" max="10" width="17.7109375" style="3" customWidth="1"/>
    <col min="11" max="16384" width="9.140625" style="3"/>
  </cols>
  <sheetData>
    <row r="1" spans="1:8" x14ac:dyDescent="0.25">
      <c r="A1" s="2" t="s">
        <v>66</v>
      </c>
    </row>
    <row r="3" spans="1:8" x14ac:dyDescent="0.25">
      <c r="A3" s="2" t="str">
        <f>'1-RESULTADO ATUARIAL'!A7</f>
        <v>Data Focal desta Reavaliação Atuarial: 31/12/2020.</v>
      </c>
    </row>
    <row r="4" spans="1:8" ht="18.75" x14ac:dyDescent="0.3">
      <c r="A4" s="254" t="s">
        <v>94</v>
      </c>
      <c r="B4" s="254"/>
      <c r="C4" s="254"/>
      <c r="D4" s="254"/>
      <c r="E4" s="254"/>
      <c r="F4" s="254"/>
      <c r="G4" s="254"/>
      <c r="H4" s="254"/>
    </row>
    <row r="5" spans="1:8" ht="3.75" customHeight="1" x14ac:dyDescent="0.3">
      <c r="A5" s="88"/>
      <c r="B5" s="88"/>
      <c r="C5" s="88"/>
      <c r="D5" s="88"/>
      <c r="E5" s="88"/>
      <c r="F5" s="88"/>
      <c r="G5" s="88"/>
      <c r="H5" s="88"/>
    </row>
    <row r="6" spans="1:8" x14ac:dyDescent="0.25">
      <c r="A6" s="255" t="s">
        <v>67</v>
      </c>
      <c r="B6" s="96" t="s">
        <v>68</v>
      </c>
      <c r="C6" s="96" t="s">
        <v>69</v>
      </c>
      <c r="D6" s="96" t="s">
        <v>70</v>
      </c>
      <c r="E6" s="96" t="s">
        <v>71</v>
      </c>
      <c r="F6" s="96" t="s">
        <v>72</v>
      </c>
      <c r="G6" s="96" t="s">
        <v>73</v>
      </c>
      <c r="H6" s="96" t="s">
        <v>74</v>
      </c>
    </row>
    <row r="7" spans="1:8" ht="52.5" customHeight="1" x14ac:dyDescent="0.25">
      <c r="A7" s="255"/>
      <c r="B7" s="97" t="s">
        <v>75</v>
      </c>
      <c r="C7" s="97" t="s">
        <v>76</v>
      </c>
      <c r="D7" s="97" t="s">
        <v>77</v>
      </c>
      <c r="E7" s="97" t="s">
        <v>78</v>
      </c>
      <c r="F7" s="97" t="s">
        <v>79</v>
      </c>
      <c r="G7" s="97" t="s">
        <v>19</v>
      </c>
      <c r="H7" s="97" t="s">
        <v>80</v>
      </c>
    </row>
    <row r="8" spans="1:8" x14ac:dyDescent="0.25">
      <c r="A8" s="89">
        <v>0</v>
      </c>
      <c r="B8" s="90">
        <f>'[2]17-CONTABILIDADE'!BS20</f>
        <v>52817009.619999997</v>
      </c>
      <c r="C8" s="90">
        <f>'[2]17-CONTABILIDADE'!BT20</f>
        <v>52817009.619999997</v>
      </c>
      <c r="D8" s="90">
        <f>'[2]17-CONTABILIDADE'!BU20</f>
        <v>0</v>
      </c>
      <c r="E8" s="90">
        <f>'[2]17-CONTABILIDADE'!BV20</f>
        <v>0</v>
      </c>
      <c r="F8" s="90">
        <f>'[2]17-CONTABILIDADE'!BW20</f>
        <v>0</v>
      </c>
      <c r="G8" s="90">
        <f>'[2]17-CONTABILIDADE'!BX20</f>
        <v>0</v>
      </c>
      <c r="H8" s="90">
        <f>'[2]17-CONTABILIDADE'!BY20</f>
        <v>0</v>
      </c>
    </row>
    <row r="9" spans="1:8" x14ac:dyDescent="0.25">
      <c r="A9" s="91">
        <v>1</v>
      </c>
      <c r="B9" s="92">
        <f>'[2]17-CONTABILIDADE'!BS21</f>
        <v>52817009.619999997</v>
      </c>
      <c r="C9" s="92">
        <f>'[2]17-CONTABILIDADE'!BT21</f>
        <v>52817009.619999997</v>
      </c>
      <c r="D9" s="92">
        <f>'[2]17-CONTABILIDADE'!BU21</f>
        <v>0</v>
      </c>
      <c r="E9" s="92">
        <f>'[2]17-CONTABILIDADE'!BV21</f>
        <v>0</v>
      </c>
      <c r="F9" s="92">
        <f>'[2]17-CONTABILIDADE'!BW21</f>
        <v>0</v>
      </c>
      <c r="G9" s="92">
        <f>'[2]17-CONTABILIDADE'!BX21</f>
        <v>0</v>
      </c>
      <c r="H9" s="92">
        <f>'[2]17-CONTABILIDADE'!BY21</f>
        <v>0</v>
      </c>
    </row>
    <row r="10" spans="1:8" x14ac:dyDescent="0.25">
      <c r="A10" s="91">
        <v>2</v>
      </c>
      <c r="B10" s="92">
        <f>'[2]17-CONTABILIDADE'!BS22</f>
        <v>52817009.619999997</v>
      </c>
      <c r="C10" s="92">
        <f>'[2]17-CONTABILIDADE'!BT22</f>
        <v>52817009.619999997</v>
      </c>
      <c r="D10" s="92">
        <f>'[2]17-CONTABILIDADE'!BU22</f>
        <v>0</v>
      </c>
      <c r="E10" s="92">
        <f>'[2]17-CONTABILIDADE'!BV22</f>
        <v>0</v>
      </c>
      <c r="F10" s="92">
        <f>'[2]17-CONTABILIDADE'!BW22</f>
        <v>0</v>
      </c>
      <c r="G10" s="92">
        <f>'[2]17-CONTABILIDADE'!BX22</f>
        <v>0</v>
      </c>
      <c r="H10" s="92">
        <f>'[2]17-CONTABILIDADE'!BY22</f>
        <v>0</v>
      </c>
    </row>
    <row r="11" spans="1:8" x14ac:dyDescent="0.25">
      <c r="A11" s="91">
        <v>3</v>
      </c>
      <c r="B11" s="92">
        <f>'[2]17-CONTABILIDADE'!BS23</f>
        <v>52817009.619999997</v>
      </c>
      <c r="C11" s="92">
        <f>'[2]17-CONTABILIDADE'!BT23</f>
        <v>52817009.619999997</v>
      </c>
      <c r="D11" s="92">
        <f>'[2]17-CONTABILIDADE'!BU23</f>
        <v>0</v>
      </c>
      <c r="E11" s="92">
        <f>'[2]17-CONTABILIDADE'!BV23</f>
        <v>0</v>
      </c>
      <c r="F11" s="92">
        <f>'[2]17-CONTABILIDADE'!BW23</f>
        <v>0</v>
      </c>
      <c r="G11" s="92">
        <f>'[2]17-CONTABILIDADE'!BX23</f>
        <v>0</v>
      </c>
      <c r="H11" s="92">
        <f>'[2]17-CONTABILIDADE'!BY23</f>
        <v>0</v>
      </c>
    </row>
    <row r="12" spans="1:8" x14ac:dyDescent="0.25">
      <c r="A12" s="91">
        <v>4</v>
      </c>
      <c r="B12" s="92">
        <f>'[2]17-CONTABILIDADE'!BS24</f>
        <v>52817009.619999997</v>
      </c>
      <c r="C12" s="92">
        <f>'[2]17-CONTABILIDADE'!BT24</f>
        <v>52817009.619999997</v>
      </c>
      <c r="D12" s="92">
        <f>'[2]17-CONTABILIDADE'!BU24</f>
        <v>0</v>
      </c>
      <c r="E12" s="92">
        <f>'[2]17-CONTABILIDADE'!BV24</f>
        <v>0</v>
      </c>
      <c r="F12" s="92">
        <f>'[2]17-CONTABILIDADE'!BW24</f>
        <v>0</v>
      </c>
      <c r="G12" s="92">
        <f>'[2]17-CONTABILIDADE'!BX24</f>
        <v>0</v>
      </c>
      <c r="H12" s="92">
        <f>'[2]17-CONTABILIDADE'!BY24</f>
        <v>0</v>
      </c>
    </row>
    <row r="13" spans="1:8" x14ac:dyDescent="0.25">
      <c r="A13" s="91">
        <v>5</v>
      </c>
      <c r="B13" s="92">
        <f>'[2]17-CONTABILIDADE'!BS25</f>
        <v>52817009.619999997</v>
      </c>
      <c r="C13" s="92">
        <f>'[2]17-CONTABILIDADE'!BT25</f>
        <v>52817009.619999997</v>
      </c>
      <c r="D13" s="92">
        <f>'[2]17-CONTABILIDADE'!BU25</f>
        <v>0</v>
      </c>
      <c r="E13" s="92">
        <f>'[2]17-CONTABILIDADE'!BV25</f>
        <v>0</v>
      </c>
      <c r="F13" s="92">
        <f>'[2]17-CONTABILIDADE'!BW25</f>
        <v>0</v>
      </c>
      <c r="G13" s="92">
        <f>'[2]17-CONTABILIDADE'!BX25</f>
        <v>0</v>
      </c>
      <c r="H13" s="92">
        <f>'[2]17-CONTABILIDADE'!BY25</f>
        <v>0</v>
      </c>
    </row>
    <row r="14" spans="1:8" x14ac:dyDescent="0.25">
      <c r="A14" s="91">
        <v>6</v>
      </c>
      <c r="B14" s="92">
        <f>'[2]17-CONTABILIDADE'!BS26</f>
        <v>52817009.619999997</v>
      </c>
      <c r="C14" s="92">
        <f>'[2]17-CONTABILIDADE'!BT26</f>
        <v>52817009.619999997</v>
      </c>
      <c r="D14" s="92">
        <f>'[2]17-CONTABILIDADE'!BU26</f>
        <v>0</v>
      </c>
      <c r="E14" s="92">
        <f>'[2]17-CONTABILIDADE'!BV26</f>
        <v>0</v>
      </c>
      <c r="F14" s="92">
        <f>'[2]17-CONTABILIDADE'!BW26</f>
        <v>0</v>
      </c>
      <c r="G14" s="92">
        <f>'[2]17-CONTABILIDADE'!BX26</f>
        <v>0</v>
      </c>
      <c r="H14" s="92">
        <f>'[2]17-CONTABILIDADE'!BY26</f>
        <v>0</v>
      </c>
    </row>
    <row r="15" spans="1:8" x14ac:dyDescent="0.25">
      <c r="A15" s="91">
        <v>7</v>
      </c>
      <c r="B15" s="92">
        <f>'[2]17-CONTABILIDADE'!BS27</f>
        <v>52817009.619999997</v>
      </c>
      <c r="C15" s="92">
        <f>'[2]17-CONTABILIDADE'!BT27</f>
        <v>52817009.619999997</v>
      </c>
      <c r="D15" s="92">
        <f>'[2]17-CONTABILIDADE'!BU27</f>
        <v>0</v>
      </c>
      <c r="E15" s="92">
        <f>'[2]17-CONTABILIDADE'!BV27</f>
        <v>0</v>
      </c>
      <c r="F15" s="92">
        <f>'[2]17-CONTABILIDADE'!BW27</f>
        <v>0</v>
      </c>
      <c r="G15" s="92">
        <f>'[2]17-CONTABILIDADE'!BX27</f>
        <v>0</v>
      </c>
      <c r="H15" s="92">
        <f>'[2]17-CONTABILIDADE'!BY27</f>
        <v>0</v>
      </c>
    </row>
    <row r="16" spans="1:8" x14ac:dyDescent="0.25">
      <c r="A16" s="91">
        <v>8</v>
      </c>
      <c r="B16" s="92">
        <f>'[2]17-CONTABILIDADE'!BS28</f>
        <v>52817009.619999997</v>
      </c>
      <c r="C16" s="92">
        <f>'[2]17-CONTABILIDADE'!BT28</f>
        <v>52817009.619999997</v>
      </c>
      <c r="D16" s="92">
        <f>'[2]17-CONTABILIDADE'!BU28</f>
        <v>0</v>
      </c>
      <c r="E16" s="92">
        <f>'[2]17-CONTABILIDADE'!BV28</f>
        <v>0</v>
      </c>
      <c r="F16" s="92">
        <f>'[2]17-CONTABILIDADE'!BW28</f>
        <v>0</v>
      </c>
      <c r="G16" s="92">
        <f>'[2]17-CONTABILIDADE'!BX28</f>
        <v>0</v>
      </c>
      <c r="H16" s="92">
        <f>'[2]17-CONTABILIDADE'!BY28</f>
        <v>0</v>
      </c>
    </row>
    <row r="17" spans="1:10" x14ac:dyDescent="0.25">
      <c r="A17" s="91">
        <v>9</v>
      </c>
      <c r="B17" s="92">
        <f>'[2]17-CONTABILIDADE'!BS29</f>
        <v>52817009.619999997</v>
      </c>
      <c r="C17" s="92">
        <f>'[2]17-CONTABILIDADE'!BT29</f>
        <v>52817009.619999997</v>
      </c>
      <c r="D17" s="92">
        <f>'[2]17-CONTABILIDADE'!BU29</f>
        <v>0</v>
      </c>
      <c r="E17" s="92">
        <f>'[2]17-CONTABILIDADE'!BV29</f>
        <v>0</v>
      </c>
      <c r="F17" s="92">
        <f>'[2]17-CONTABILIDADE'!BW29</f>
        <v>0</v>
      </c>
      <c r="G17" s="92">
        <f>'[2]17-CONTABILIDADE'!BX29</f>
        <v>0</v>
      </c>
      <c r="H17" s="92">
        <f>'[2]17-CONTABILIDADE'!BY29</f>
        <v>0</v>
      </c>
    </row>
    <row r="18" spans="1:10" x14ac:dyDescent="0.25">
      <c r="A18" s="91">
        <v>10</v>
      </c>
      <c r="B18" s="92">
        <f>'[2]17-CONTABILIDADE'!BS30</f>
        <v>52817009.619999997</v>
      </c>
      <c r="C18" s="92">
        <f>'[2]17-CONTABILIDADE'!BT30</f>
        <v>52817009.619999997</v>
      </c>
      <c r="D18" s="92">
        <f>'[2]17-CONTABILIDADE'!BU30</f>
        <v>0</v>
      </c>
      <c r="E18" s="92">
        <f>'[2]17-CONTABILIDADE'!BV30</f>
        <v>0</v>
      </c>
      <c r="F18" s="92">
        <f>'[2]17-CONTABILIDADE'!BW30</f>
        <v>0</v>
      </c>
      <c r="G18" s="92">
        <f>'[2]17-CONTABILIDADE'!BX30</f>
        <v>0</v>
      </c>
      <c r="H18" s="92">
        <f>'[2]17-CONTABILIDADE'!BY30</f>
        <v>0</v>
      </c>
    </row>
    <row r="19" spans="1:10" x14ac:dyDescent="0.25">
      <c r="A19" s="91">
        <v>11</v>
      </c>
      <c r="B19" s="92">
        <f>'[2]17-CONTABILIDADE'!BS31</f>
        <v>52817009.619999997</v>
      </c>
      <c r="C19" s="92">
        <f>'[2]17-CONTABILIDADE'!BT31</f>
        <v>52817009.619999997</v>
      </c>
      <c r="D19" s="92">
        <f>'[2]17-CONTABILIDADE'!BU31</f>
        <v>0</v>
      </c>
      <c r="E19" s="92">
        <f>'[2]17-CONTABILIDADE'!BV31</f>
        <v>0</v>
      </c>
      <c r="F19" s="92">
        <f>'[2]17-CONTABILIDADE'!BW31</f>
        <v>0</v>
      </c>
      <c r="G19" s="92">
        <f>'[2]17-CONTABILIDADE'!BX31</f>
        <v>0</v>
      </c>
      <c r="H19" s="92">
        <f>'[2]17-CONTABILIDADE'!BY31</f>
        <v>0</v>
      </c>
    </row>
    <row r="20" spans="1:10" x14ac:dyDescent="0.25">
      <c r="A20" s="93">
        <v>12</v>
      </c>
      <c r="B20" s="94">
        <f>'[2]17-CONTABILIDADE'!BS32</f>
        <v>52817009.619999997</v>
      </c>
      <c r="C20" s="94">
        <f>'[2]17-CONTABILIDADE'!BT32</f>
        <v>52817009.619999997</v>
      </c>
      <c r="D20" s="94">
        <f>'[2]17-CONTABILIDADE'!BU32</f>
        <v>0</v>
      </c>
      <c r="E20" s="94">
        <f>'[2]17-CONTABILIDADE'!BV32</f>
        <v>0</v>
      </c>
      <c r="F20" s="94">
        <f>'[2]17-CONTABILIDADE'!BW32</f>
        <v>0</v>
      </c>
      <c r="G20" s="94">
        <f>'[2]17-CONTABILIDADE'!BX32</f>
        <v>0</v>
      </c>
      <c r="H20" s="94">
        <f>'[2]17-CONTABILIDADE'!BY32</f>
        <v>0</v>
      </c>
    </row>
    <row r="22" spans="1:10" ht="18.75" x14ac:dyDescent="0.3">
      <c r="A22" s="256" t="s">
        <v>95</v>
      </c>
      <c r="B22" s="256"/>
      <c r="C22" s="256"/>
      <c r="D22" s="256"/>
      <c r="E22" s="256"/>
      <c r="F22" s="256"/>
      <c r="G22" s="256"/>
      <c r="H22" s="256"/>
      <c r="I22" s="256"/>
      <c r="J22" s="256"/>
    </row>
    <row r="23" spans="1:10" ht="3.75" customHeight="1" x14ac:dyDescent="0.3">
      <c r="A23" s="95"/>
      <c r="B23" s="95"/>
      <c r="C23" s="95"/>
      <c r="D23" s="95"/>
      <c r="E23" s="95"/>
      <c r="F23" s="95"/>
      <c r="G23" s="95"/>
      <c r="H23" s="95"/>
      <c r="I23" s="95"/>
      <c r="J23" s="95"/>
    </row>
    <row r="24" spans="1:10" x14ac:dyDescent="0.25">
      <c r="A24" s="257" t="s">
        <v>67</v>
      </c>
      <c r="B24" s="98" t="s">
        <v>81</v>
      </c>
      <c r="C24" s="98" t="s">
        <v>82</v>
      </c>
      <c r="D24" s="98" t="s">
        <v>83</v>
      </c>
      <c r="E24" s="98" t="s">
        <v>84</v>
      </c>
      <c r="F24" s="98" t="s">
        <v>85</v>
      </c>
      <c r="G24" s="98" t="s">
        <v>86</v>
      </c>
      <c r="H24" s="98" t="s">
        <v>87</v>
      </c>
      <c r="I24" s="255" t="s">
        <v>88</v>
      </c>
      <c r="J24" s="258" t="s">
        <v>89</v>
      </c>
    </row>
    <row r="25" spans="1:10" ht="52.5" customHeight="1" x14ac:dyDescent="0.25">
      <c r="A25" s="257"/>
      <c r="B25" s="99" t="s">
        <v>90</v>
      </c>
      <c r="C25" s="99" t="s">
        <v>91</v>
      </c>
      <c r="D25" s="99" t="s">
        <v>77</v>
      </c>
      <c r="E25" s="99" t="s">
        <v>92</v>
      </c>
      <c r="F25" s="99" t="s">
        <v>19</v>
      </c>
      <c r="G25" s="99" t="s">
        <v>80</v>
      </c>
      <c r="H25" s="99" t="s">
        <v>93</v>
      </c>
      <c r="I25" s="255"/>
      <c r="J25" s="258"/>
    </row>
    <row r="26" spans="1:10" x14ac:dyDescent="0.25">
      <c r="A26" s="89">
        <v>0</v>
      </c>
      <c r="B26" s="90">
        <f>'[2]17-CONTABILIDADE'!BS38</f>
        <v>285512165.86000001</v>
      </c>
      <c r="C26" s="90">
        <f>'[2]17-CONTABILIDADE'!BT38</f>
        <v>161587133.87</v>
      </c>
      <c r="D26" s="90">
        <f>'[2]17-CONTABILIDADE'!BU38</f>
        <v>-58016710.129999988</v>
      </c>
      <c r="E26" s="90">
        <f>'[2]17-CONTABILIDADE'!BV38</f>
        <v>-51510777.369999997</v>
      </c>
      <c r="F26" s="90">
        <f>'[2]17-CONTABILIDADE'!BW38</f>
        <v>-14397544.49</v>
      </c>
      <c r="G26" s="90">
        <f>'[2]17-CONTABILIDADE'!BX38</f>
        <v>-36767.300000000003</v>
      </c>
      <c r="H26" s="90">
        <f>'[2]17-CONTABILIDADE'!BY38</f>
        <v>-50241434.469999969</v>
      </c>
      <c r="I26" s="90">
        <f>'[2]17-CONTABILIDADE'!CA38</f>
        <v>338329175.48000002</v>
      </c>
      <c r="J26" s="90">
        <f>'[2]17-CONTABILIDADE'!CB38</f>
        <v>288087741.01000005</v>
      </c>
    </row>
    <row r="27" spans="1:10" x14ac:dyDescent="0.25">
      <c r="A27" s="91">
        <v>1</v>
      </c>
      <c r="B27" s="92">
        <f>'[2]17-CONTABILIDADE'!BS39</f>
        <v>285512165.86000001</v>
      </c>
      <c r="C27" s="92">
        <f>'[2]17-CONTABILIDADE'!BT39</f>
        <v>161587133.87</v>
      </c>
      <c r="D27" s="92">
        <f>'[2]17-CONTABILIDADE'!BU39</f>
        <v>-58016710.129999988</v>
      </c>
      <c r="E27" s="92">
        <f>'[2]17-CONTABILIDADE'!BV39</f>
        <v>-51510777.369999997</v>
      </c>
      <c r="F27" s="92">
        <f>'[2]17-CONTABILIDADE'!BW39</f>
        <v>-14397544.49</v>
      </c>
      <c r="G27" s="92">
        <f>'[2]17-CONTABILIDADE'!BX39</f>
        <v>-33703.358333333337</v>
      </c>
      <c r="H27" s="92">
        <f>'[2]17-CONTABILIDADE'!BY39</f>
        <v>-48569968.287933476</v>
      </c>
      <c r="I27" s="92">
        <f>'[2]17-CONTABILIDADE'!CA39</f>
        <v>338329175.48000002</v>
      </c>
      <c r="J27" s="92">
        <f>'[2]17-CONTABILIDADE'!CB39</f>
        <v>289759207.19206655</v>
      </c>
    </row>
    <row r="28" spans="1:10" x14ac:dyDescent="0.25">
      <c r="A28" s="91">
        <v>2</v>
      </c>
      <c r="B28" s="92">
        <f>'[2]17-CONTABILIDADE'!BS40</f>
        <v>285512165.86000001</v>
      </c>
      <c r="C28" s="92">
        <f>'[2]17-CONTABILIDADE'!BT40</f>
        <v>161587133.87</v>
      </c>
      <c r="D28" s="92">
        <f>'[2]17-CONTABILIDADE'!BU40</f>
        <v>-58016710.129999988</v>
      </c>
      <c r="E28" s="92">
        <f>'[2]17-CONTABILIDADE'!BV40</f>
        <v>-51510777.369999997</v>
      </c>
      <c r="F28" s="92">
        <f>'[2]17-CONTABILIDADE'!BW40</f>
        <v>-14397544.49</v>
      </c>
      <c r="G28" s="92">
        <f>'[2]17-CONTABILIDADE'!BX40</f>
        <v>-30639.416666666668</v>
      </c>
      <c r="H28" s="92">
        <f>'[2]17-CONTABILIDADE'!BY40</f>
        <v>-46898502.105866976</v>
      </c>
      <c r="I28" s="92">
        <f>'[2]17-CONTABILIDADE'!CA40</f>
        <v>338329175.48000002</v>
      </c>
      <c r="J28" s="92">
        <f>'[2]17-CONTABILIDADE'!CB40</f>
        <v>291430673.37413305</v>
      </c>
    </row>
    <row r="29" spans="1:10" x14ac:dyDescent="0.25">
      <c r="A29" s="91">
        <v>3</v>
      </c>
      <c r="B29" s="92">
        <f>'[2]17-CONTABILIDADE'!BS41</f>
        <v>285512165.86000001</v>
      </c>
      <c r="C29" s="92">
        <f>'[2]17-CONTABILIDADE'!BT41</f>
        <v>161587133.87</v>
      </c>
      <c r="D29" s="92">
        <f>'[2]17-CONTABILIDADE'!BU41</f>
        <v>-58016710.129999988</v>
      </c>
      <c r="E29" s="92">
        <f>'[2]17-CONTABILIDADE'!BV41</f>
        <v>-51510777.369999997</v>
      </c>
      <c r="F29" s="92">
        <f>'[2]17-CONTABILIDADE'!BW41</f>
        <v>-14397544.49</v>
      </c>
      <c r="G29" s="92">
        <f>'[2]17-CONTABILIDADE'!BX41</f>
        <v>-27575.475000000002</v>
      </c>
      <c r="H29" s="92">
        <f>'[2]17-CONTABILIDADE'!BY41</f>
        <v>-45227035.923800483</v>
      </c>
      <c r="I29" s="92">
        <f>'[2]17-CONTABILIDADE'!CA41</f>
        <v>338329175.48000002</v>
      </c>
      <c r="J29" s="92">
        <f>'[2]17-CONTABILIDADE'!CB41</f>
        <v>293102139.55619955</v>
      </c>
    </row>
    <row r="30" spans="1:10" x14ac:dyDescent="0.25">
      <c r="A30" s="91">
        <v>4</v>
      </c>
      <c r="B30" s="92">
        <f>'[2]17-CONTABILIDADE'!BS42</f>
        <v>285512165.86000001</v>
      </c>
      <c r="C30" s="92">
        <f>'[2]17-CONTABILIDADE'!BT42</f>
        <v>161587133.87</v>
      </c>
      <c r="D30" s="92">
        <f>'[2]17-CONTABILIDADE'!BU42</f>
        <v>-58016710.129999988</v>
      </c>
      <c r="E30" s="92">
        <f>'[2]17-CONTABILIDADE'!BV42</f>
        <v>-51510777.369999997</v>
      </c>
      <c r="F30" s="92">
        <f>'[2]17-CONTABILIDADE'!BW42</f>
        <v>-14397544.49</v>
      </c>
      <c r="G30" s="92">
        <f>'[2]17-CONTABILIDADE'!BX42</f>
        <v>-24511.533333333333</v>
      </c>
      <c r="H30" s="92">
        <f>'[2]17-CONTABILIDADE'!BY42</f>
        <v>-43555569.741733983</v>
      </c>
      <c r="I30" s="92">
        <f>'[2]17-CONTABILIDADE'!CA42</f>
        <v>338329175.48000002</v>
      </c>
      <c r="J30" s="92">
        <f>'[2]17-CONTABILIDADE'!CB42</f>
        <v>294773605.73826605</v>
      </c>
    </row>
    <row r="31" spans="1:10" x14ac:dyDescent="0.25">
      <c r="A31" s="91">
        <v>5</v>
      </c>
      <c r="B31" s="92">
        <f>'[2]17-CONTABILIDADE'!BS43</f>
        <v>285512165.86000001</v>
      </c>
      <c r="C31" s="92">
        <f>'[2]17-CONTABILIDADE'!BT43</f>
        <v>161587133.87</v>
      </c>
      <c r="D31" s="92">
        <f>'[2]17-CONTABILIDADE'!BU43</f>
        <v>-58016710.129999988</v>
      </c>
      <c r="E31" s="92">
        <f>'[2]17-CONTABILIDADE'!BV43</f>
        <v>-51510777.369999997</v>
      </c>
      <c r="F31" s="92">
        <f>'[2]17-CONTABILIDADE'!BW43</f>
        <v>-14397544.49</v>
      </c>
      <c r="G31" s="92">
        <f>'[2]17-CONTABILIDADE'!BX43</f>
        <v>-21447.591666666667</v>
      </c>
      <c r="H31" s="92">
        <f>'[2]17-CONTABILIDADE'!BY43</f>
        <v>-41884103.55966749</v>
      </c>
      <c r="I31" s="92">
        <f>'[2]17-CONTABILIDADE'!CA43</f>
        <v>338329175.48000002</v>
      </c>
      <c r="J31" s="92">
        <f>'[2]17-CONTABILIDADE'!CB43</f>
        <v>296445071.92033255</v>
      </c>
    </row>
    <row r="32" spans="1:10" x14ac:dyDescent="0.25">
      <c r="A32" s="91">
        <v>6</v>
      </c>
      <c r="B32" s="92">
        <f>'[2]17-CONTABILIDADE'!BS44</f>
        <v>285512165.86000001</v>
      </c>
      <c r="C32" s="92">
        <f>'[2]17-CONTABILIDADE'!BT44</f>
        <v>161587133.87</v>
      </c>
      <c r="D32" s="92">
        <f>'[2]17-CONTABILIDADE'!BU44</f>
        <v>-58016710.129999988</v>
      </c>
      <c r="E32" s="92">
        <f>'[2]17-CONTABILIDADE'!BV44</f>
        <v>-51510777.369999997</v>
      </c>
      <c r="F32" s="92">
        <f>'[2]17-CONTABILIDADE'!BW44</f>
        <v>-14397544.49</v>
      </c>
      <c r="G32" s="92">
        <f>'[2]17-CONTABILIDADE'!BX44</f>
        <v>-18383.650000000001</v>
      </c>
      <c r="H32" s="92">
        <f>'[2]17-CONTABILIDADE'!BY44</f>
        <v>-40212637.37760099</v>
      </c>
      <c r="I32" s="92">
        <f>'[2]17-CONTABILIDADE'!CA44</f>
        <v>338329175.48000002</v>
      </c>
      <c r="J32" s="92">
        <f>'[2]17-CONTABILIDADE'!CB44</f>
        <v>298116538.10239905</v>
      </c>
    </row>
    <row r="33" spans="1:10" x14ac:dyDescent="0.25">
      <c r="A33" s="91">
        <v>7</v>
      </c>
      <c r="B33" s="92">
        <f>'[2]17-CONTABILIDADE'!BS45</f>
        <v>285512165.86000001</v>
      </c>
      <c r="C33" s="92">
        <f>'[2]17-CONTABILIDADE'!BT45</f>
        <v>161587133.87</v>
      </c>
      <c r="D33" s="92">
        <f>'[2]17-CONTABILIDADE'!BU45</f>
        <v>-58016710.129999988</v>
      </c>
      <c r="E33" s="92">
        <f>'[2]17-CONTABILIDADE'!BV45</f>
        <v>-51510777.369999997</v>
      </c>
      <c r="F33" s="92">
        <f>'[2]17-CONTABILIDADE'!BW45</f>
        <v>-14397544.49</v>
      </c>
      <c r="G33" s="92">
        <f>'[2]17-CONTABILIDADE'!BX45</f>
        <v>-15319.708333333332</v>
      </c>
      <c r="H33" s="92">
        <f>'[2]17-CONTABILIDADE'!BY45</f>
        <v>-38541171.195534497</v>
      </c>
      <c r="I33" s="92">
        <f>'[2]17-CONTABILIDADE'!CA45</f>
        <v>338329175.48000002</v>
      </c>
      <c r="J33" s="92">
        <f>'[2]17-CONTABILIDADE'!CB45</f>
        <v>299788004.28446555</v>
      </c>
    </row>
    <row r="34" spans="1:10" x14ac:dyDescent="0.25">
      <c r="A34" s="91">
        <v>8</v>
      </c>
      <c r="B34" s="92">
        <f>'[2]17-CONTABILIDADE'!BS46</f>
        <v>285512165.86000001</v>
      </c>
      <c r="C34" s="92">
        <f>'[2]17-CONTABILIDADE'!BT46</f>
        <v>161587133.87</v>
      </c>
      <c r="D34" s="92">
        <f>'[2]17-CONTABILIDADE'!BU46</f>
        <v>-58016710.129999988</v>
      </c>
      <c r="E34" s="92">
        <f>'[2]17-CONTABILIDADE'!BV46</f>
        <v>-51510777.369999997</v>
      </c>
      <c r="F34" s="92">
        <f>'[2]17-CONTABILIDADE'!BW46</f>
        <v>-14397544.49</v>
      </c>
      <c r="G34" s="92">
        <f>'[2]17-CONTABILIDADE'!BX46</f>
        <v>-12255.766666666666</v>
      </c>
      <c r="H34" s="92">
        <f>'[2]17-CONTABILIDADE'!BY46</f>
        <v>-36869705.013467997</v>
      </c>
      <c r="I34" s="92">
        <f>'[2]17-CONTABILIDADE'!CA46</f>
        <v>338329175.48000002</v>
      </c>
      <c r="J34" s="92">
        <f>'[2]17-CONTABILIDADE'!CB46</f>
        <v>301459470.46653199</v>
      </c>
    </row>
    <row r="35" spans="1:10" x14ac:dyDescent="0.25">
      <c r="A35" s="91">
        <v>9</v>
      </c>
      <c r="B35" s="92">
        <f>'[2]17-CONTABILIDADE'!BS47</f>
        <v>285512165.86000001</v>
      </c>
      <c r="C35" s="92">
        <f>'[2]17-CONTABILIDADE'!BT47</f>
        <v>161587133.87</v>
      </c>
      <c r="D35" s="92">
        <f>'[2]17-CONTABILIDADE'!BU47</f>
        <v>-58016710.129999988</v>
      </c>
      <c r="E35" s="92">
        <f>'[2]17-CONTABILIDADE'!BV47</f>
        <v>-51510777.369999997</v>
      </c>
      <c r="F35" s="92">
        <f>'[2]17-CONTABILIDADE'!BW47</f>
        <v>-14397544.49</v>
      </c>
      <c r="G35" s="92">
        <f>'[2]17-CONTABILIDADE'!BX47</f>
        <v>-9191.8250000000007</v>
      </c>
      <c r="H35" s="92">
        <f>'[2]17-CONTABILIDADE'!BY47</f>
        <v>-35198238.831401505</v>
      </c>
      <c r="I35" s="92">
        <f>'[2]17-CONTABILIDADE'!CA47</f>
        <v>338329175.48000002</v>
      </c>
      <c r="J35" s="92">
        <f>'[2]17-CONTABILIDADE'!CB47</f>
        <v>303130936.64859849</v>
      </c>
    </row>
    <row r="36" spans="1:10" x14ac:dyDescent="0.25">
      <c r="A36" s="91">
        <v>10</v>
      </c>
      <c r="B36" s="92">
        <f>'[2]17-CONTABILIDADE'!BS48</f>
        <v>285512165.86000001</v>
      </c>
      <c r="C36" s="92">
        <f>'[2]17-CONTABILIDADE'!BT48</f>
        <v>161587133.87</v>
      </c>
      <c r="D36" s="92">
        <f>'[2]17-CONTABILIDADE'!BU48</f>
        <v>-58016710.129999988</v>
      </c>
      <c r="E36" s="92">
        <f>'[2]17-CONTABILIDADE'!BV48</f>
        <v>-51510777.369999997</v>
      </c>
      <c r="F36" s="92">
        <f>'[2]17-CONTABILIDADE'!BW48</f>
        <v>-14397544.49</v>
      </c>
      <c r="G36" s="92">
        <f>'[2]17-CONTABILIDADE'!BX48</f>
        <v>-6127.8833333333314</v>
      </c>
      <c r="H36" s="92">
        <f>'[2]17-CONTABILIDADE'!BY48</f>
        <v>-33526772.649335004</v>
      </c>
      <c r="I36" s="92">
        <f>'[2]17-CONTABILIDADE'!CA48</f>
        <v>338329175.48000002</v>
      </c>
      <c r="J36" s="92">
        <f>'[2]17-CONTABILIDADE'!CB48</f>
        <v>304802402.83066499</v>
      </c>
    </row>
    <row r="37" spans="1:10" x14ac:dyDescent="0.25">
      <c r="A37" s="91">
        <v>11</v>
      </c>
      <c r="B37" s="92">
        <f>'[2]17-CONTABILIDADE'!BS49</f>
        <v>285512165.86000001</v>
      </c>
      <c r="C37" s="92">
        <f>'[2]17-CONTABILIDADE'!BT49</f>
        <v>161587133.87</v>
      </c>
      <c r="D37" s="92">
        <f>'[2]17-CONTABILIDADE'!BU49</f>
        <v>-58016710.129999988</v>
      </c>
      <c r="E37" s="92">
        <f>'[2]17-CONTABILIDADE'!BV49</f>
        <v>-51510777.369999997</v>
      </c>
      <c r="F37" s="92">
        <f>'[2]17-CONTABILIDADE'!BW49</f>
        <v>-14397544.49</v>
      </c>
      <c r="G37" s="92">
        <f>'[2]17-CONTABILIDADE'!BX49</f>
        <v>-3063.9416666666657</v>
      </c>
      <c r="H37" s="92">
        <f>'[2]17-CONTABILIDADE'!BY49</f>
        <v>-31855306.467268512</v>
      </c>
      <c r="I37" s="92">
        <f>'[2]17-CONTABILIDADE'!CA49</f>
        <v>338329175.48000002</v>
      </c>
      <c r="J37" s="92">
        <f>'[2]17-CONTABILIDADE'!CB49</f>
        <v>306473869.01273149</v>
      </c>
    </row>
    <row r="38" spans="1:10" x14ac:dyDescent="0.25">
      <c r="A38" s="93">
        <v>12</v>
      </c>
      <c r="B38" s="94">
        <f>'[2]17-CONTABILIDADE'!BS50</f>
        <v>285512165.86000001</v>
      </c>
      <c r="C38" s="94">
        <f>'[2]17-CONTABILIDADE'!BT50</f>
        <v>161587133.87</v>
      </c>
      <c r="D38" s="94">
        <f>'[2]17-CONTABILIDADE'!BU50</f>
        <v>-58016710.129999988</v>
      </c>
      <c r="E38" s="94">
        <f>'[2]17-CONTABILIDADE'!BV50</f>
        <v>-51510777.369999997</v>
      </c>
      <c r="F38" s="94">
        <f>'[2]17-CONTABILIDADE'!BW50</f>
        <v>-14397544.49</v>
      </c>
      <c r="G38" s="94">
        <f>'[2]17-CONTABILIDADE'!BX50</f>
        <v>0</v>
      </c>
      <c r="H38" s="94">
        <f>'[2]17-CONTABILIDADE'!BY50</f>
        <v>-30183840.285202015</v>
      </c>
      <c r="I38" s="94">
        <f>'[2]17-CONTABILIDADE'!CA50</f>
        <v>338329175.48000002</v>
      </c>
      <c r="J38" s="94">
        <f>'[2]17-CONTABILIDADE'!CB50</f>
        <v>308145335.19479799</v>
      </c>
    </row>
  </sheetData>
  <mergeCells count="6">
    <mergeCell ref="A4:H4"/>
    <mergeCell ref="A6:A7"/>
    <mergeCell ref="A22:J22"/>
    <mergeCell ref="A24:A25"/>
    <mergeCell ref="I24:I25"/>
    <mergeCell ref="J24:J25"/>
  </mergeCells>
  <pageMargins left="1.1023622047244095" right="0.51181102362204722" top="1.4960629921259843" bottom="1.2598425196850394" header="0.31496062992125984" footer="0.31496062992125984"/>
  <pageSetup paperSize="9" orientation="landscape"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79"/>
  <sheetViews>
    <sheetView showGridLines="0" zoomScaleNormal="100" workbookViewId="0">
      <pane ySplit="2" topLeftCell="A3" activePane="bottomLeft" state="frozen"/>
      <selection activeCell="B30" sqref="B30:B31"/>
      <selection pane="bottomLeft" activeCell="B30" sqref="B30:B31"/>
    </sheetView>
  </sheetViews>
  <sheetFormatPr defaultColWidth="9.140625" defaultRowHeight="15.75" x14ac:dyDescent="0.25"/>
  <cols>
    <col min="1" max="1" width="4.140625" style="3" customWidth="1"/>
    <col min="2" max="2" width="7" style="3" customWidth="1"/>
    <col min="3" max="3" width="10.85546875" style="3" customWidth="1"/>
    <col min="4" max="4" width="9.5703125" style="3" customWidth="1"/>
    <col min="5" max="5" width="10.85546875" style="3" customWidth="1"/>
    <col min="6" max="6" width="9.85546875" style="3" customWidth="1"/>
    <col min="7" max="7" width="9.28515625" style="3" customWidth="1"/>
    <col min="8" max="8" width="12" style="3" customWidth="1"/>
    <col min="9" max="9" width="7.5703125" style="3" customWidth="1"/>
    <col min="10" max="10" width="10.42578125" style="3" customWidth="1"/>
    <col min="11" max="11" width="12.5703125" style="3" customWidth="1"/>
    <col min="12" max="12" width="8.7109375" style="3" customWidth="1"/>
    <col min="13" max="13" width="9.28515625" style="3" customWidth="1"/>
    <col min="14" max="14" width="12" style="3" customWidth="1"/>
    <col min="15" max="15" width="15.140625" style="3" customWidth="1"/>
    <col min="16" max="16384" width="9.140625" style="3"/>
  </cols>
  <sheetData>
    <row r="1" spans="1:15" x14ac:dyDescent="0.25">
      <c r="A1" s="100"/>
      <c r="B1" s="259" t="s">
        <v>112</v>
      </c>
      <c r="C1" s="259"/>
      <c r="D1" s="259"/>
      <c r="E1" s="259"/>
      <c r="F1" s="259"/>
      <c r="G1" s="259"/>
      <c r="H1" s="259"/>
      <c r="I1" s="259" t="s">
        <v>113</v>
      </c>
      <c r="J1" s="259"/>
      <c r="K1" s="259"/>
      <c r="L1" s="259"/>
      <c r="M1" s="259"/>
      <c r="N1" s="259"/>
      <c r="O1" s="101"/>
    </row>
    <row r="2" spans="1:15" ht="67.5" customHeight="1" x14ac:dyDescent="0.25">
      <c r="A2" s="121" t="s">
        <v>98</v>
      </c>
      <c r="B2" s="121" t="s">
        <v>99</v>
      </c>
      <c r="C2" s="122" t="s">
        <v>100</v>
      </c>
      <c r="D2" s="122" t="s">
        <v>101</v>
      </c>
      <c r="E2" s="122" t="s">
        <v>102</v>
      </c>
      <c r="F2" s="122" t="str">
        <f>'[5]2-PROJEÇÃO (GA)'!$F$4</f>
        <v>Rentabilidade 5,41%  a.a.</v>
      </c>
      <c r="G2" s="122" t="s">
        <v>103</v>
      </c>
      <c r="H2" s="123" t="s">
        <v>104</v>
      </c>
      <c r="I2" s="122" t="s">
        <v>105</v>
      </c>
      <c r="J2" s="122" t="s">
        <v>106</v>
      </c>
      <c r="K2" s="122" t="s">
        <v>107</v>
      </c>
      <c r="L2" s="122" t="s">
        <v>108</v>
      </c>
      <c r="M2" s="122" t="s">
        <v>109</v>
      </c>
      <c r="N2" s="123" t="s">
        <v>110</v>
      </c>
      <c r="O2" s="132" t="s">
        <v>111</v>
      </c>
    </row>
    <row r="3" spans="1:15" x14ac:dyDescent="0.25">
      <c r="A3" s="124">
        <f>'[2]1-PREMISSA'!C6</f>
        <v>2021</v>
      </c>
      <c r="B3" s="103">
        <f>'[5]2-PROJEÇÃO (GA)'!AC5</f>
        <v>714</v>
      </c>
      <c r="C3" s="111">
        <f>'[5]2-PROJEÇÃO (GA)'!AD5</f>
        <v>3060898.950720001</v>
      </c>
      <c r="D3" s="111">
        <f>'[5]2-PROJEÇÃO (GA)'!AE5</f>
        <v>3887693.4948800015</v>
      </c>
      <c r="E3" s="111">
        <f>'[5]2-PROJEÇÃO (GA)'!AF5</f>
        <v>1927245.1458650022</v>
      </c>
      <c r="F3" s="111">
        <f>'[5]2-PROJEÇÃO (GA)'!AG5</f>
        <v>3487845.7735398645</v>
      </c>
      <c r="G3" s="111">
        <f>'[5]2-PROJEÇÃO (GA)'!AH5</f>
        <v>482189.58428571426</v>
      </c>
      <c r="H3" s="112">
        <f>'[5]2-PROJEÇÃO (GA)'!AI5</f>
        <v>12845872.949290585</v>
      </c>
      <c r="I3" s="103">
        <f>'[5]2-PROJEÇÃO (GA)'!AJ5+'[5]2-PROJEÇÃO (GA)'!AK5</f>
        <v>170.5246432433066</v>
      </c>
      <c r="J3" s="111">
        <f>'[5]2-PROJEÇÃO (GA)'!AL5</f>
        <v>4904421.7557626963</v>
      </c>
      <c r="K3" s="111">
        <f>'[5]2-PROJEÇÃO (GA)'!AM5</f>
        <v>527901.12446374074</v>
      </c>
      <c r="L3" s="111">
        <f>'[5]2-PROJEÇÃO (GA)'!AN5</f>
        <v>0</v>
      </c>
      <c r="M3" s="111">
        <f>'[5]2-PROJEÇÃO (GA)'!AO5</f>
        <v>496631.76</v>
      </c>
      <c r="N3" s="112">
        <f>'[5]2-PROJEÇÃO (GA)'!AP5</f>
        <v>5928954.6402264368</v>
      </c>
      <c r="O3" s="118">
        <f>'[5]2-PROJEÇÃO (GA)'!AQ5</f>
        <v>67958192.789064154</v>
      </c>
    </row>
    <row r="4" spans="1:15" x14ac:dyDescent="0.25">
      <c r="A4" s="124">
        <f t="shared" ref="A4:A21" si="0">A3+1</f>
        <v>2022</v>
      </c>
      <c r="B4" s="113">
        <f>'[5]2-PROJEÇÃO (GA)'!AC6</f>
        <v>710.29233219711546</v>
      </c>
      <c r="C4" s="110">
        <f>'[5]2-PROJEÇÃO (GA)'!AD6</f>
        <v>3078022.5777225532</v>
      </c>
      <c r="D4" s="110">
        <f>'[5]2-PROJEÇÃO (GA)'!AE6</f>
        <v>3909442.4694062318</v>
      </c>
      <c r="E4" s="110">
        <f>'[5]2-PROJEÇÃO (GA)'!AF6</f>
        <v>1996274.5973943083</v>
      </c>
      <c r="F4" s="110">
        <f>'[5]2-PROJEÇÃO (GA)'!AG6</f>
        <v>3852490.8137881989</v>
      </c>
      <c r="G4" s="110">
        <f>'[5]2-PROJEÇÃO (GA)'!AH6</f>
        <v>445422.28428571427</v>
      </c>
      <c r="H4" s="114">
        <f>'[5]2-PROJEÇÃO (GA)'!AI6</f>
        <v>13281652.742597008</v>
      </c>
      <c r="I4" s="113">
        <f>'[5]2-PROJEÇÃO (GA)'!AJ6+'[5]2-PROJEÇÃO (GA)'!AK6</f>
        <v>171.46841303324379</v>
      </c>
      <c r="J4" s="110">
        <f>'[5]2-PROJEÇÃO (GA)'!AL6</f>
        <v>5082783.7159513133</v>
      </c>
      <c r="K4" s="110">
        <f>'[5]2-PROJEÇÃO (GA)'!AM6</f>
        <v>545589.12565908802</v>
      </c>
      <c r="L4" s="110">
        <f>'[5]2-PROJEÇÃO (GA)'!AN6</f>
        <v>0</v>
      </c>
      <c r="M4" s="110">
        <f>'[5]2-PROJEÇÃO (GA)'!AO6</f>
        <v>548430.78960452892</v>
      </c>
      <c r="N4" s="114">
        <f>'[5]2-PROJEÇÃO (GA)'!AP6</f>
        <v>6176803.6312149297</v>
      </c>
      <c r="O4" s="119">
        <f>'[5]2-PROJEÇÃO (GA)'!AQ6</f>
        <v>75063041.900446236</v>
      </c>
    </row>
    <row r="5" spans="1:15" x14ac:dyDescent="0.25">
      <c r="A5" s="124">
        <f t="shared" si="0"/>
        <v>2023</v>
      </c>
      <c r="B5" s="113">
        <f>'[5]2-PROJEÇÃO (GA)'!AC7</f>
        <v>682.3233000369928</v>
      </c>
      <c r="C5" s="110">
        <f>'[5]2-PROJEÇÃO (GA)'!AD7</f>
        <v>2960574.2945060884</v>
      </c>
      <c r="D5" s="110">
        <f>'[5]2-PROJEÇÃO (GA)'!AE7</f>
        <v>3760269.6499186531</v>
      </c>
      <c r="E5" s="110">
        <f>'[5]2-PROJEÇÃO (GA)'!AF7</f>
        <v>4026459.6261924691</v>
      </c>
      <c r="F5" s="110">
        <f>'[5]2-PROJEÇÃO (GA)'!AG7</f>
        <v>4269794.2144230343</v>
      </c>
      <c r="G5" s="110">
        <f>'[5]2-PROJEÇÃO (GA)'!AH7</f>
        <v>445422.28428571427</v>
      </c>
      <c r="H5" s="114">
        <f>'[5]2-PROJEÇÃO (GA)'!AI7</f>
        <v>15462520.069325959</v>
      </c>
      <c r="I5" s="113">
        <f>'[5]2-PROJEÇÃO (GA)'!AJ7+'[5]2-PROJEÇÃO (GA)'!AK7</f>
        <v>199.21147118135616</v>
      </c>
      <c r="J5" s="110">
        <f>'[5]2-PROJEÇÃO (GA)'!AL7</f>
        <v>6221953.9504263354</v>
      </c>
      <c r="K5" s="110">
        <f>'[5]2-PROJEÇÃO (GA)'!AM7</f>
        <v>554894.2493826251</v>
      </c>
      <c r="L5" s="110">
        <f>'[5]2-PROJEÇÃO (GA)'!AN7</f>
        <v>0</v>
      </c>
      <c r="M5" s="110">
        <f>'[5]2-PROJEÇÃO (GA)'!AO7</f>
        <v>554812.08006820711</v>
      </c>
      <c r="N5" s="114">
        <f>'[5]2-PROJEÇÃO (GA)'!AP7</f>
        <v>7331660.2798771681</v>
      </c>
      <c r="O5" s="119">
        <f>'[5]2-PROJEÇÃO (GA)'!AQ7</f>
        <v>83193901.689895019</v>
      </c>
    </row>
    <row r="6" spans="1:15" x14ac:dyDescent="0.25">
      <c r="A6" s="124">
        <f t="shared" si="0"/>
        <v>2024</v>
      </c>
      <c r="B6" s="113">
        <f>'[5]2-PROJEÇÃO (GA)'!AC8</f>
        <v>672.30519907034613</v>
      </c>
      <c r="C6" s="110">
        <f>'[5]2-PROJEÇÃO (GA)'!AD8</f>
        <v>2938548.3589110342</v>
      </c>
      <c r="D6" s="110">
        <f>'[5]2-PROJEÇÃO (GA)'!AE8</f>
        <v>3732294.179996199</v>
      </c>
      <c r="E6" s="110">
        <f>'[5]2-PROJEÇÃO (GA)'!AF8</f>
        <v>6092814.0738955531</v>
      </c>
      <c r="F6" s="110">
        <f>'[5]2-PROJEÇÃO (GA)'!AG8</f>
        <v>4792838.1513308864</v>
      </c>
      <c r="G6" s="110">
        <f>'[5]2-PROJEÇÃO (GA)'!AH8</f>
        <v>445422.28428571427</v>
      </c>
      <c r="H6" s="114">
        <f>'[5]2-PROJEÇÃO (GA)'!AI8</f>
        <v>18001917.048419386</v>
      </c>
      <c r="I6" s="113">
        <f>'[5]2-PROJEÇÃO (GA)'!AJ8+'[5]2-PROJEÇÃO (GA)'!AK8</f>
        <v>208.99000650424713</v>
      </c>
      <c r="J6" s="110">
        <f>'[5]2-PROJEÇÃO (GA)'!AL8</f>
        <v>6685181.4606960677</v>
      </c>
      <c r="K6" s="110">
        <f>'[5]2-PROJEÇÃO (GA)'!AM8</f>
        <v>564689.86483299069</v>
      </c>
      <c r="L6" s="110">
        <f>'[5]2-PROJEÇÃO (GA)'!AN8</f>
        <v>0</v>
      </c>
      <c r="M6" s="110">
        <f>'[5]2-PROJEÇÃO (GA)'!AO8</f>
        <v>560906.83389647934</v>
      </c>
      <c r="N6" s="114">
        <f>'[5]2-PROJEÇÃO (GA)'!AP8</f>
        <v>7810778.159425538</v>
      </c>
      <c r="O6" s="119">
        <f>'[5]2-PROJEÇÃO (GA)'!AQ8</f>
        <v>93385040.578888863</v>
      </c>
    </row>
    <row r="7" spans="1:15" x14ac:dyDescent="0.25">
      <c r="A7" s="124">
        <f t="shared" si="0"/>
        <v>2025</v>
      </c>
      <c r="B7" s="113">
        <f>'[5]2-PROJEÇÃO (GA)'!AC9</f>
        <v>655.29837769454355</v>
      </c>
      <c r="C7" s="110">
        <f>'[5]2-PROJEÇÃO (GA)'!AD9</f>
        <v>2888037.0690595568</v>
      </c>
      <c r="D7" s="110">
        <f>'[5]2-PROJEÇÃO (GA)'!AE9</f>
        <v>3668139.0359894377</v>
      </c>
      <c r="E7" s="110">
        <f>'[5]2-PROJEÇÃO (GA)'!AF9</f>
        <v>6189801.2978896033</v>
      </c>
      <c r="F7" s="110">
        <f>'[5]2-PROJEÇÃO (GA)'!AG9</f>
        <v>5306313.5945008881</v>
      </c>
      <c r="G7" s="110">
        <f>'[5]2-PROJEÇÃO (GA)'!AH9</f>
        <v>445422.28428571427</v>
      </c>
      <c r="H7" s="114">
        <f>'[5]2-PROJEÇÃO (GA)'!AI9</f>
        <v>18497713.281725198</v>
      </c>
      <c r="I7" s="113">
        <f>'[5]2-PROJEÇÃO (GA)'!AJ9+'[5]2-PROJEÇÃO (GA)'!AK9</f>
        <v>224.73540956158527</v>
      </c>
      <c r="J7" s="110">
        <f>'[5]2-PROJEÇÃO (GA)'!AL9</f>
        <v>7358611.9467651388</v>
      </c>
      <c r="K7" s="110">
        <f>'[5]2-PROJEÇÃO (GA)'!AM9</f>
        <v>567195.08658446535</v>
      </c>
      <c r="L7" s="110">
        <f>'[5]2-PROJEÇÃO (GA)'!AN9</f>
        <v>0</v>
      </c>
      <c r="M7" s="110">
        <f>'[5]2-PROJEÇÃO (GA)'!AO9</f>
        <v>567202.65049205162</v>
      </c>
      <c r="N7" s="114">
        <f>'[5]2-PROJEÇÃO (GA)'!AP9</f>
        <v>8493009.6838416569</v>
      </c>
      <c r="O7" s="119">
        <f>'[5]2-PROJEÇÃO (GA)'!AQ9</f>
        <v>103389744.1767724</v>
      </c>
    </row>
    <row r="8" spans="1:15" x14ac:dyDescent="0.25">
      <c r="A8" s="124">
        <f t="shared" si="0"/>
        <v>2026</v>
      </c>
      <c r="B8" s="113">
        <f>'[5]2-PROJEÇÃO (GA)'!AC10</f>
        <v>646.27209102756422</v>
      </c>
      <c r="C8" s="110">
        <f>'[5]2-PROJEÇÃO (GA)'!AD10</f>
        <v>2874793.7959004156</v>
      </c>
      <c r="D8" s="110">
        <f>'[5]2-PROJEÇÃO (GA)'!AE10</f>
        <v>3651318.5568620227</v>
      </c>
      <c r="E8" s="110">
        <f>'[5]2-PROJEÇÃO (GA)'!AF10</f>
        <v>6288332.3933203956</v>
      </c>
      <c r="F8" s="110">
        <f>'[5]2-PROJEÇÃO (GA)'!AG10</f>
        <v>5828082.409150023</v>
      </c>
      <c r="G8" s="110">
        <f>'[5]2-PROJEÇÃO (GA)'!AH10</f>
        <v>445422.28428571427</v>
      </c>
      <c r="H8" s="114">
        <f>'[5]2-PROJEÇÃO (GA)'!AI10</f>
        <v>19087949.439518571</v>
      </c>
      <c r="I8" s="113">
        <f>'[5]2-PROJEÇÃO (GA)'!AJ10+'[5]2-PROJEÇÃO (GA)'!AK10</f>
        <v>233.48308162476962</v>
      </c>
      <c r="J8" s="110">
        <f>'[5]2-PROJEÇÃO (GA)'!AL10</f>
        <v>7770660.2789206039</v>
      </c>
      <c r="K8" s="110">
        <f>'[5]2-PROJEÇÃO (GA)'!AM10</f>
        <v>577531.12596379931</v>
      </c>
      <c r="L8" s="110">
        <f>'[5]2-PROJEÇÃO (GA)'!AN10</f>
        <v>0</v>
      </c>
      <c r="M8" s="110">
        <f>'[5]2-PROJEÇÃO (GA)'!AO10</f>
        <v>573463.99541692843</v>
      </c>
      <c r="N8" s="114">
        <f>'[5]2-PROJEÇÃO (GA)'!AP10</f>
        <v>8921655.4003013317</v>
      </c>
      <c r="O8" s="119">
        <f>'[5]2-PROJEÇÃO (GA)'!AQ10</f>
        <v>113556038.21598963</v>
      </c>
    </row>
    <row r="9" spans="1:15" x14ac:dyDescent="0.25">
      <c r="A9" s="124">
        <f t="shared" si="0"/>
        <v>2027</v>
      </c>
      <c r="B9" s="113">
        <f>'[5]2-PROJEÇÃO (GA)'!AC11</f>
        <v>634.25504246191213</v>
      </c>
      <c r="C9" s="110">
        <f>'[5]2-PROJEÇÃO (GA)'!AD11</f>
        <v>2836862.05951548</v>
      </c>
      <c r="D9" s="110">
        <f>'[5]2-PROJEÇÃO (GA)'!AE11</f>
        <v>3603140.8916834551</v>
      </c>
      <c r="E9" s="110">
        <f>'[5]2-PROJEÇÃO (GA)'!AF11</f>
        <v>6388431.9359919913</v>
      </c>
      <c r="F9" s="110">
        <f>'[5]2-PROJEÇÃO (GA)'!AG11</f>
        <v>6345772.5854634205</v>
      </c>
      <c r="G9" s="110">
        <f>'[5]2-PROJEÇÃO (GA)'!AH11</f>
        <v>445422.28428571427</v>
      </c>
      <c r="H9" s="114">
        <f>'[5]2-PROJEÇÃO (GA)'!AI11</f>
        <v>19619629.756940059</v>
      </c>
      <c r="I9" s="113">
        <f>'[5]2-PROJEÇÃO (GA)'!AJ11+'[5]2-PROJEÇÃO (GA)'!AK11</f>
        <v>245.93591165678706</v>
      </c>
      <c r="J9" s="110">
        <f>'[5]2-PROJEÇÃO (GA)'!AL11</f>
        <v>8364536.0627728272</v>
      </c>
      <c r="K9" s="110">
        <f>'[5]2-PROJEÇÃO (GA)'!AM11</f>
        <v>588260.10666327842</v>
      </c>
      <c r="L9" s="110">
        <f>'[5]2-PROJEÇÃO (GA)'!AN11</f>
        <v>0</v>
      </c>
      <c r="M9" s="110">
        <f>'[5]2-PROJEÇÃO (GA)'!AO11</f>
        <v>580008.91371556383</v>
      </c>
      <c r="N9" s="114">
        <f>'[5]2-PROJEÇÃO (GA)'!AP11</f>
        <v>9532805.0831516702</v>
      </c>
      <c r="O9" s="119">
        <f>'[5]2-PROJEÇÃO (GA)'!AQ11</f>
        <v>123642862.88977802</v>
      </c>
    </row>
    <row r="10" spans="1:15" x14ac:dyDescent="0.25">
      <c r="A10" s="124">
        <f t="shared" si="0"/>
        <v>2028</v>
      </c>
      <c r="B10" s="113">
        <f>'[5]2-PROJEÇÃO (GA)'!AC12</f>
        <v>607.27789263077204</v>
      </c>
      <c r="C10" s="110">
        <f>'[5]2-PROJEÇÃO (GA)'!AD12</f>
        <v>2735306.7477621408</v>
      </c>
      <c r="D10" s="110">
        <f>'[5]2-PROJEÇÃO (GA)'!AE12</f>
        <v>3474153.9727323744</v>
      </c>
      <c r="E10" s="110">
        <f>'[5]2-PROJEÇÃO (GA)'!AF12</f>
        <v>6490124.8929133965</v>
      </c>
      <c r="F10" s="110">
        <f>'[5]2-PROJEÇÃO (GA)'!AG12</f>
        <v>6827267.5581044089</v>
      </c>
      <c r="G10" s="110">
        <f>'[5]2-PROJEÇÃO (GA)'!AH12</f>
        <v>445422.28428571427</v>
      </c>
      <c r="H10" s="114">
        <f>'[5]2-PROJEÇÃO (GA)'!AI12</f>
        <v>19972275.455798034</v>
      </c>
      <c r="I10" s="113">
        <f>'[5]2-PROJEÇÃO (GA)'!AJ12+'[5]2-PROJEÇÃO (GA)'!AK12</f>
        <v>270.99990985070519</v>
      </c>
      <c r="J10" s="110">
        <f>'[5]2-PROJEÇÃO (GA)'!AL12</f>
        <v>9419902.3585169651</v>
      </c>
      <c r="K10" s="110">
        <f>'[5]2-PROJEÇÃO (GA)'!AM12</f>
        <v>584135.16202784469</v>
      </c>
      <c r="L10" s="110">
        <f>'[5]2-PROJEÇÃO (GA)'!AN12</f>
        <v>0</v>
      </c>
      <c r="M10" s="110">
        <f>'[5]2-PROJEÇÃO (GA)'!AO12</f>
        <v>586651.04688232555</v>
      </c>
      <c r="N10" s="114">
        <f>'[5]2-PROJEÇÃO (GA)'!AP12</f>
        <v>10590688.567427136</v>
      </c>
      <c r="O10" s="119">
        <f>'[5]2-PROJEÇÃO (GA)'!AQ12</f>
        <v>133024449.77814892</v>
      </c>
    </row>
    <row r="11" spans="1:15" x14ac:dyDescent="0.25">
      <c r="A11" s="124">
        <f t="shared" si="0"/>
        <v>2029</v>
      </c>
      <c r="B11" s="113">
        <f>'[5]2-PROJEÇÃO (GA)'!AC13</f>
        <v>593.26676872954408</v>
      </c>
      <c r="C11" s="110">
        <f>'[5]2-PROJEÇÃO (GA)'!AD13</f>
        <v>2693385.5011097817</v>
      </c>
      <c r="D11" s="110">
        <f>'[5]2-PROJEÇÃO (GA)'!AE13</f>
        <v>3420909.1709497804</v>
      </c>
      <c r="E11" s="110">
        <f>'[5]2-PROJEÇÃO (GA)'!AF13</f>
        <v>6593436.6285258858</v>
      </c>
      <c r="F11" s="110">
        <f>'[5]2-PROJEÇÃO (GA)'!AG13</f>
        <v>7299826.0549422493</v>
      </c>
      <c r="G11" s="110">
        <f>'[5]2-PROJEÇÃO (GA)'!AH13</f>
        <v>445422.28428571427</v>
      </c>
      <c r="H11" s="114">
        <f>'[5]2-PROJEÇÃO (GA)'!AI13</f>
        <v>20452979.639813412</v>
      </c>
      <c r="I11" s="113">
        <f>'[5]2-PROJEÇÃO (GA)'!AJ13+'[5]2-PROJEÇÃO (GA)'!AK13</f>
        <v>284.65676108931177</v>
      </c>
      <c r="J11" s="110">
        <f>'[5]2-PROJEÇÃO (GA)'!AL13</f>
        <v>10057234.141913084</v>
      </c>
      <c r="K11" s="110">
        <f>'[5]2-PROJEÇÃO (GA)'!AM13</f>
        <v>595194.88747434795</v>
      </c>
      <c r="L11" s="110">
        <f>'[5]2-PROJEÇÃO (GA)'!AN13</f>
        <v>0</v>
      </c>
      <c r="M11" s="110">
        <f>'[5]2-PROJEÇÃO (GA)'!AO13</f>
        <v>593084.59348016931</v>
      </c>
      <c r="N11" s="114">
        <f>'[5]2-PROJEÇÃO (GA)'!AP13</f>
        <v>11245513.622867603</v>
      </c>
      <c r="O11" s="119">
        <f>'[5]2-PROJEÇÃO (GA)'!AQ13</f>
        <v>142231915.79509473</v>
      </c>
    </row>
    <row r="12" spans="1:15" x14ac:dyDescent="0.25">
      <c r="A12" s="124">
        <f t="shared" si="0"/>
        <v>2030</v>
      </c>
      <c r="B12" s="113">
        <f>'[5]2-PROJEÇÃO (GA)'!AC14</f>
        <v>563.29039658165175</v>
      </c>
      <c r="C12" s="110">
        <f>'[5]2-PROJEÇÃO (GA)'!AD14</f>
        <v>2559032.4364238307</v>
      </c>
      <c r="D12" s="110">
        <f>'[5]2-PROJEÇÃO (GA)'!AE14</f>
        <v>3250265.3359176246</v>
      </c>
      <c r="E12" s="110">
        <f>'[5]2-PROJEÇÃO (GA)'!AF14</f>
        <v>6698392.9110294394</v>
      </c>
      <c r="F12" s="110">
        <f>'[5]2-PROJEÇÃO (GA)'!AG14</f>
        <v>7715521.5421824344</v>
      </c>
      <c r="G12" s="110">
        <f>'[5]2-PROJEÇÃO (GA)'!AH14</f>
        <v>445422.28428571427</v>
      </c>
      <c r="H12" s="114">
        <f>'[5]2-PROJEÇÃO (GA)'!AI14</f>
        <v>20668634.509839043</v>
      </c>
      <c r="I12" s="113">
        <f>'[5]2-PROJEÇÃO (GA)'!AJ14+'[5]2-PROJEÇÃO (GA)'!AK14</f>
        <v>314.23724180022998</v>
      </c>
      <c r="J12" s="110">
        <f>'[5]2-PROJEÇÃO (GA)'!AL14</f>
        <v>11362472.318499342</v>
      </c>
      <c r="K12" s="110">
        <f>'[5]2-PROJEÇÃO (GA)'!AM14</f>
        <v>606602.19408742723</v>
      </c>
      <c r="L12" s="110">
        <f>'[5]2-PROJEÇÃO (GA)'!AN14</f>
        <v>0</v>
      </c>
      <c r="M12" s="110">
        <f>'[5]2-PROJEÇÃO (GA)'!AO14</f>
        <v>600029.25603455643</v>
      </c>
      <c r="N12" s="114">
        <f>'[5]2-PROJEÇÃO (GA)'!AP14</f>
        <v>12569103.768621325</v>
      </c>
      <c r="O12" s="119">
        <f>'[5]2-PROJEÇÃO (GA)'!AQ14</f>
        <v>150331446.53631246</v>
      </c>
    </row>
    <row r="13" spans="1:15" x14ac:dyDescent="0.25">
      <c r="A13" s="124">
        <f t="shared" si="0"/>
        <v>2031</v>
      </c>
      <c r="B13" s="113">
        <f>'[5]2-PROJEÇÃO (GA)'!AC15</f>
        <v>542.27847817946065</v>
      </c>
      <c r="C13" s="110">
        <f>'[5]2-PROJEÇÃO (GA)'!AD15</f>
        <v>2469950.9960334259</v>
      </c>
      <c r="D13" s="110">
        <f>'[5]2-PROJEÇÃO (GA)'!AE15</f>
        <v>3137121.6673757881</v>
      </c>
      <c r="E13" s="110">
        <f>'[5]2-PROJEÇÃO (GA)'!AF15</f>
        <v>6805019.9188099001</v>
      </c>
      <c r="F13" s="110">
        <f>'[5]2-PROJEÇÃO (GA)'!AG15</f>
        <v>8095240.8076513046</v>
      </c>
      <c r="G13" s="110">
        <f>'[5]2-PROJEÇÃO (GA)'!AH15</f>
        <v>445422.28428571427</v>
      </c>
      <c r="H13" s="114">
        <f>'[5]2-PROJEÇÃO (GA)'!AI15</f>
        <v>20952755.674156133</v>
      </c>
      <c r="I13" s="113">
        <f>'[5]2-PROJEÇÃO (GA)'!AJ15+'[5]2-PROJEÇÃO (GA)'!AK15</f>
        <v>333.93985978381988</v>
      </c>
      <c r="J13" s="110">
        <f>'[5]2-PROJEÇÃO (GA)'!AL15</f>
        <v>12354354.641392965</v>
      </c>
      <c r="K13" s="110">
        <f>'[5]2-PROJEÇÃO (GA)'!AM15</f>
        <v>592782.8060069757</v>
      </c>
      <c r="L13" s="110">
        <f>'[5]2-PROJEÇÃO (GA)'!AN15</f>
        <v>0</v>
      </c>
      <c r="M13" s="110">
        <f>'[5]2-PROJEÇÃO (GA)'!AO15</f>
        <v>607058.56445056165</v>
      </c>
      <c r="N13" s="114">
        <f>'[5]2-PROJEÇÃO (GA)'!AP15</f>
        <v>13554196.011850502</v>
      </c>
      <c r="O13" s="119">
        <f>'[5]2-PROJEÇÃO (GA)'!AQ15</f>
        <v>157730006.19861808</v>
      </c>
    </row>
    <row r="14" spans="1:15" x14ac:dyDescent="0.25">
      <c r="A14" s="124">
        <f t="shared" si="0"/>
        <v>2032</v>
      </c>
      <c r="B14" s="113">
        <f>'[5]2-PROJEÇÃO (GA)'!AC16</f>
        <v>526.2682749732005</v>
      </c>
      <c r="C14" s="110">
        <f>'[5]2-PROJEÇÃO (GA)'!AD16</f>
        <v>2417239.8934439202</v>
      </c>
      <c r="D14" s="110">
        <f>'[5]2-PROJEÇÃO (GA)'!AE16</f>
        <v>3070172.5083396924</v>
      </c>
      <c r="E14" s="110">
        <f>'[5]2-PROJEÇÃO (GA)'!AF16</f>
        <v>6913344.2469684333</v>
      </c>
      <c r="F14" s="110">
        <f>'[5]2-PROJEÇÃO (GA)'!AG16</f>
        <v>8455376.6478317063</v>
      </c>
      <c r="G14" s="110">
        <f>'[5]2-PROJEÇÃO (GA)'!AH16</f>
        <v>445422.28428571427</v>
      </c>
      <c r="H14" s="114">
        <f>'[5]2-PROJEÇÃO (GA)'!AI16</f>
        <v>21301555.580869462</v>
      </c>
      <c r="I14" s="113">
        <f>'[5]2-PROJEÇÃO (GA)'!AJ16+'[5]2-PROJEÇÃO (GA)'!AK16</f>
        <v>348.6162933984192</v>
      </c>
      <c r="J14" s="110">
        <f>'[5]2-PROJEÇÃO (GA)'!AL16</f>
        <v>13093673.549811725</v>
      </c>
      <c r="K14" s="110">
        <f>'[5]2-PROJEÇÃO (GA)'!AM16</f>
        <v>577070.70842974435</v>
      </c>
      <c r="L14" s="110">
        <f>'[5]2-PROJEÇÃO (GA)'!AN16</f>
        <v>0</v>
      </c>
      <c r="M14" s="110">
        <f>'[5]2-PROJEÇÃO (GA)'!AO16</f>
        <v>613820.76561946806</v>
      </c>
      <c r="N14" s="114">
        <f>'[5]2-PROJEÇÃO (GA)'!AP16</f>
        <v>14284565.023860937</v>
      </c>
      <c r="O14" s="119">
        <f>'[5]2-PROJEÇÃO (GA)'!AQ16</f>
        <v>164746996.75562662</v>
      </c>
    </row>
    <row r="15" spans="1:15" x14ac:dyDescent="0.25">
      <c r="A15" s="124">
        <f t="shared" si="0"/>
        <v>2033</v>
      </c>
      <c r="B15" s="113">
        <f>'[5]2-PROJEÇÃO (GA)'!AC17</f>
        <v>505.2752249809248</v>
      </c>
      <c r="C15" s="110">
        <f>'[5]2-PROJEÇÃO (GA)'!AD17</f>
        <v>2338808.871770503</v>
      </c>
      <c r="D15" s="110">
        <f>'[5]2-PROJEÇÃO (GA)'!AE17</f>
        <v>2970556.0957544898</v>
      </c>
      <c r="E15" s="110">
        <f>'[5]2-PROJEÇÃO (GA)'!AF17</f>
        <v>7023392.9139549183</v>
      </c>
      <c r="F15" s="110">
        <f>'[5]2-PROJEÇÃO (GA)'!AG17</f>
        <v>8780024.1891269069</v>
      </c>
      <c r="G15" s="110">
        <f>'[5]2-PROJEÇÃO (GA)'!AH17</f>
        <v>445422.28428571427</v>
      </c>
      <c r="H15" s="114">
        <f>'[5]2-PROJEÇÃO (GA)'!AI17</f>
        <v>21558204.354892533</v>
      </c>
      <c r="I15" s="113">
        <f>'[5]2-PROJEÇÃO (GA)'!AJ17+'[5]2-PROJEÇÃO (GA)'!AK17</f>
        <v>369.12830142511865</v>
      </c>
      <c r="J15" s="110">
        <f>'[5]2-PROJEÇÃO (GA)'!AL17</f>
        <v>14023314.812348625</v>
      </c>
      <c r="K15" s="110">
        <f>'[5]2-PROJEÇÃO (GA)'!AM17</f>
        <v>588643.76668324415</v>
      </c>
      <c r="L15" s="110">
        <f>'[5]2-PROJEÇÃO (GA)'!AN17</f>
        <v>0</v>
      </c>
      <c r="M15" s="110">
        <f>'[5]2-PROJEÇÃO (GA)'!AO17</f>
        <v>620719.4675561972</v>
      </c>
      <c r="N15" s="114">
        <f>'[5]2-PROJEÇÃO (GA)'!AP17</f>
        <v>15232678.046588067</v>
      </c>
      <c r="O15" s="119">
        <f>'[5]2-PROJEÇÃO (GA)'!AQ17</f>
        <v>171072523.06393108</v>
      </c>
    </row>
    <row r="16" spans="1:15" x14ac:dyDescent="0.25">
      <c r="A16" s="124">
        <f t="shared" si="0"/>
        <v>2034</v>
      </c>
      <c r="B16" s="113">
        <f>'[5]2-PROJEÇÃO (GA)'!AC18</f>
        <v>486.27947917820887</v>
      </c>
      <c r="C16" s="110">
        <f>'[5]2-PROJEÇÃO (GA)'!AD18</f>
        <v>2261835.0982204634</v>
      </c>
      <c r="D16" s="110">
        <f>'[5]2-PROJEÇÃO (GA)'!AE18</f>
        <v>2872790.5557857617</v>
      </c>
      <c r="E16" s="110">
        <f>'[5]2-PROJEÇÃO (GA)'!AF18</f>
        <v>7135193.3683069488</v>
      </c>
      <c r="F16" s="110">
        <f>'[5]2-PROJEÇÃO (GA)'!AG18</f>
        <v>9069360.8457019515</v>
      </c>
      <c r="G16" s="110">
        <f>'[5]2-PROJEÇÃO (GA)'!AH18</f>
        <v>445422.28428571427</v>
      </c>
      <c r="H16" s="114">
        <f>'[5]2-PROJEÇÃO (GA)'!AI18</f>
        <v>21784602.152300838</v>
      </c>
      <c r="I16" s="113">
        <f>'[5]2-PROJEÇÃO (GA)'!AJ18+'[5]2-PROJEÇÃO (GA)'!AK18</f>
        <v>385.98308984774508</v>
      </c>
      <c r="J16" s="110">
        <f>'[5]2-PROJEÇÃO (GA)'!AL18</f>
        <v>14917996.823583337</v>
      </c>
      <c r="K16" s="110">
        <f>'[5]2-PROJEÇÃO (GA)'!AM18</f>
        <v>600811.55134820088</v>
      </c>
      <c r="L16" s="110">
        <f>'[5]2-PROJEÇÃO (GA)'!AN18</f>
        <v>0</v>
      </c>
      <c r="M16" s="110">
        <f>'[5]2-PROJEÇÃO (GA)'!AO18</f>
        <v>628274.92901892809</v>
      </c>
      <c r="N16" s="114">
        <f>'[5]2-PROJEÇÃO (GA)'!AP18</f>
        <v>16147083.303950464</v>
      </c>
      <c r="O16" s="119">
        <f>'[5]2-PROJEÇÃO (GA)'!AQ18</f>
        <v>176710041.91228145</v>
      </c>
    </row>
    <row r="17" spans="1:15" x14ac:dyDescent="0.25">
      <c r="A17" s="124">
        <f t="shared" si="0"/>
        <v>2035</v>
      </c>
      <c r="B17" s="113">
        <f>'[5]2-PROJEÇÃO (GA)'!AC19</f>
        <v>454.3296960434198</v>
      </c>
      <c r="C17" s="110">
        <f>'[5]2-PROJEÇÃO (GA)'!AD19</f>
        <v>2137834.2069444922</v>
      </c>
      <c r="D17" s="110">
        <f>'[5]2-PROJEÇÃO (GA)'!AE19</f>
        <v>2715295.1708892696</v>
      </c>
      <c r="E17" s="110">
        <f>'[5]2-PROJEÇÃO (GA)'!AF19</f>
        <v>7248773.4954960886</v>
      </c>
      <c r="F17" s="110">
        <f>'[5]2-PROJEÇÃO (GA)'!AG19</f>
        <v>9300455.3452776615</v>
      </c>
      <c r="G17" s="110">
        <f>'[5]2-PROJEÇÃO (GA)'!AH19</f>
        <v>445422.28428571427</v>
      </c>
      <c r="H17" s="114">
        <f>'[5]2-PROJEÇÃO (GA)'!AI19</f>
        <v>21847780.502893224</v>
      </c>
      <c r="I17" s="113">
        <f>'[5]2-PROJEÇÃO (GA)'!AJ19+'[5]2-PROJEÇÃO (GA)'!AK19</f>
        <v>415.46802367360851</v>
      </c>
      <c r="J17" s="110">
        <f>'[5]2-PROJEÇÃO (GA)'!AL19</f>
        <v>16188539.232369833</v>
      </c>
      <c r="K17" s="110">
        <f>'[5]2-PROJEÇÃO (GA)'!AM19</f>
        <v>521176.92884511815</v>
      </c>
      <c r="L17" s="110">
        <f>'[5]2-PROJEÇÃO (GA)'!AN19</f>
        <v>0</v>
      </c>
      <c r="M17" s="110">
        <f>'[5]2-PROJEÇÃO (GA)'!AO19</f>
        <v>635352.47471421468</v>
      </c>
      <c r="N17" s="114">
        <f>'[5]2-PROJEÇÃO (GA)'!AP19</f>
        <v>17345068.635929167</v>
      </c>
      <c r="O17" s="119">
        <f>'[5]2-PROJEÇÃO (GA)'!AQ19</f>
        <v>181212753.7792455</v>
      </c>
    </row>
    <row r="18" spans="1:15" x14ac:dyDescent="0.25">
      <c r="A18" s="124">
        <f t="shared" si="0"/>
        <v>2036</v>
      </c>
      <c r="B18" s="113">
        <f>'[5]2-PROJEÇÃO (GA)'!AC20</f>
        <v>418.36420785723112</v>
      </c>
      <c r="C18" s="110">
        <f>'[5]2-PROJEÇÃO (GA)'!AD20</f>
        <v>1975488.4035136108</v>
      </c>
      <c r="D18" s="110">
        <f>'[5]2-PROJEÇÃO (GA)'!AE20</f>
        <v>2509097.3400948737</v>
      </c>
      <c r="E18" s="110">
        <f>'[5]2-PROJEÇÃO (GA)'!AF20</f>
        <v>7364161.6248831246</v>
      </c>
      <c r="F18" s="110">
        <f>'[5]2-PROJEÇÃO (GA)'!AG20</f>
        <v>9451660.1368108317</v>
      </c>
      <c r="G18" s="110">
        <f>'[5]2-PROJEÇÃO (GA)'!AH20</f>
        <v>445422.28428571427</v>
      </c>
      <c r="H18" s="114">
        <f>'[5]2-PROJEÇÃO (GA)'!AI20</f>
        <v>21745829.789588153</v>
      </c>
      <c r="I18" s="113">
        <f>'[5]2-PROJEÇÃO (GA)'!AJ20+'[5]2-PROJEÇÃO (GA)'!AK20</f>
        <v>444.94949990045643</v>
      </c>
      <c r="J18" s="110">
        <f>'[5]2-PROJEÇÃO (GA)'!AL20</f>
        <v>17625738.683844749</v>
      </c>
      <c r="K18" s="110">
        <f>'[5]2-PROJEÇÃO (GA)'!AM20</f>
        <v>532618.93643985316</v>
      </c>
      <c r="L18" s="110">
        <f>'[5]2-PROJEÇÃO (GA)'!AN20</f>
        <v>0</v>
      </c>
      <c r="M18" s="110">
        <f>'[5]2-PROJEÇÃO (GA)'!AO20</f>
        <v>641354.41042896744</v>
      </c>
      <c r="N18" s="114">
        <f>'[5]2-PROJEÇÃO (GA)'!AP20</f>
        <v>18799712.030713569</v>
      </c>
      <c r="O18" s="119">
        <f>'[5]2-PROJEÇÃO (GA)'!AQ20</f>
        <v>184158871.53812009</v>
      </c>
    </row>
    <row r="19" spans="1:15" x14ac:dyDescent="0.25">
      <c r="A19" s="124">
        <f t="shared" si="0"/>
        <v>2037</v>
      </c>
      <c r="B19" s="113">
        <f>'[5]2-PROJEÇÃO (GA)'!AC21</f>
        <v>386.3931802756756</v>
      </c>
      <c r="C19" s="110">
        <f>'[5]2-PROJEÇÃO (GA)'!AD21</f>
        <v>1810731.7310041639</v>
      </c>
      <c r="D19" s="110">
        <f>'[5]2-PROJEÇÃO (GA)'!AE21</f>
        <v>2299837.4284593118</v>
      </c>
      <c r="E19" s="110">
        <f>'[5]2-PROJEÇÃO (GA)'!AF21</f>
        <v>7481386.5367840156</v>
      </c>
      <c r="F19" s="110">
        <f>'[5]2-PROJEÇÃO (GA)'!AG21</f>
        <v>9512437.0110343806</v>
      </c>
      <c r="G19" s="110">
        <f>'[5]2-PROJEÇÃO (GA)'!AH21</f>
        <v>445422.28428571427</v>
      </c>
      <c r="H19" s="114">
        <f>'[5]2-PROJEÇÃO (GA)'!AI21</f>
        <v>21549814.991567586</v>
      </c>
      <c r="I19" s="113">
        <f>'[5]2-PROJEÇÃO (GA)'!AJ21+'[5]2-PROJEÇÃO (GA)'!AK21</f>
        <v>474.63717250774869</v>
      </c>
      <c r="J19" s="110">
        <f>'[5]2-PROJEÇÃO (GA)'!AL21</f>
        <v>19173541.92758318</v>
      </c>
      <c r="K19" s="110">
        <f>'[5]2-PROJEÇÃO (GA)'!AM21</f>
        <v>545077.2281630272</v>
      </c>
      <c r="L19" s="110">
        <f>'[5]2-PROJEÇÃO (GA)'!AN21</f>
        <v>0</v>
      </c>
      <c r="M19" s="110">
        <f>'[5]2-PROJEÇÃO (GA)'!AO21</f>
        <v>647001.69314040628</v>
      </c>
      <c r="N19" s="114">
        <f>'[5]2-PROJEÇÃO (GA)'!AP21</f>
        <v>20365620.848886613</v>
      </c>
      <c r="O19" s="119">
        <f>'[5]2-PROJEÇÃO (GA)'!AQ21</f>
        <v>185343065.68080106</v>
      </c>
    </row>
    <row r="20" spans="1:15" x14ac:dyDescent="0.25">
      <c r="A20" s="124">
        <f t="shared" si="0"/>
        <v>2038</v>
      </c>
      <c r="B20" s="113">
        <f>'[5]2-PROJEÇÃO (GA)'!AC22</f>
        <v>367.41214631181373</v>
      </c>
      <c r="C20" s="110">
        <f>'[5]2-PROJEÇÃO (GA)'!AD22</f>
        <v>1732025.3102381192</v>
      </c>
      <c r="D20" s="110">
        <f>'[5]2-PROJEÇÃO (GA)'!AE22</f>
        <v>2199871.2273714049</v>
      </c>
      <c r="E20" s="110">
        <f>'[5]2-PROJEÇÃO (GA)'!AF22</f>
        <v>7600477.4696483444</v>
      </c>
      <c r="F20" s="110">
        <f>'[5]2-PROJEÇÃO (GA)'!AG22</f>
        <v>9528142.5288111269</v>
      </c>
      <c r="G20" s="110">
        <f>'[5]2-PROJEÇÃO (GA)'!AH22</f>
        <v>445422.28428571427</v>
      </c>
      <c r="H20" s="114">
        <f>'[5]2-PROJEÇÃO (GA)'!AI22</f>
        <v>21505938.820354708</v>
      </c>
      <c r="I20" s="113">
        <f>'[5]2-PROJEÇÃO (GA)'!AJ22+'[5]2-PROJEÇÃO (GA)'!AK22</f>
        <v>487.76730811947664</v>
      </c>
      <c r="J20" s="110">
        <f>'[5]2-PROJEÇÃO (GA)'!AL22</f>
        <v>20079866.146407589</v>
      </c>
      <c r="K20" s="110">
        <f>'[5]2-PROJEÇÃO (GA)'!AM22</f>
        <v>465526.84867769212</v>
      </c>
      <c r="L20" s="110">
        <f>'[5]2-PROJEÇÃO (GA)'!AN22</f>
        <v>0</v>
      </c>
      <c r="M20" s="110">
        <f>'[5]2-PROJEÇÃO (GA)'!AO22</f>
        <v>654534.98814425804</v>
      </c>
      <c r="N20" s="114">
        <f>'[5]2-PROJEÇÃO (GA)'!AP22</f>
        <v>21199927.98322954</v>
      </c>
      <c r="O20" s="119">
        <f>'[5]2-PROJEÇÃO (GA)'!AQ22</f>
        <v>185649076.51792622</v>
      </c>
    </row>
    <row r="21" spans="1:15" x14ac:dyDescent="0.25">
      <c r="A21" s="125">
        <f t="shared" si="0"/>
        <v>2039</v>
      </c>
      <c r="B21" s="113">
        <f>'[5]2-PROJEÇÃO (GA)'!AC23</f>
        <v>344.4339545089731</v>
      </c>
      <c r="C21" s="110">
        <f>'[5]2-PROJEÇÃO (GA)'!AD23</f>
        <v>1595547.5327860638</v>
      </c>
      <c r="D21" s="110">
        <f>'[5]2-PROJEÇÃO (GA)'!AE23</f>
        <v>2026528.7629064375</v>
      </c>
      <c r="E21" s="110">
        <f>'[5]2-PROJEÇÃO (GA)'!AF23</f>
        <v>7721464.127352017</v>
      </c>
      <c r="F21" s="110">
        <f>'[5]2-PROJEÇÃO (GA)'!AG23</f>
        <v>9462711.636110153</v>
      </c>
      <c r="G21" s="110">
        <f>'[5]2-PROJEÇÃO (GA)'!AH23</f>
        <v>445422.28428571427</v>
      </c>
      <c r="H21" s="114">
        <f>'[5]2-PROJEÇÃO (GA)'!AI23</f>
        <v>21251674.343440384</v>
      </c>
      <c r="I21" s="113">
        <f>'[5]2-PROJEÇÃO (GA)'!AJ23+'[5]2-PROJEÇÃO (GA)'!AK23</f>
        <v>505.76649949662328</v>
      </c>
      <c r="J21" s="110">
        <f>'[5]2-PROJEÇÃO (GA)'!AL23</f>
        <v>21388725.921758015</v>
      </c>
      <c r="K21" s="110">
        <f>'[5]2-PROJEÇÃO (GA)'!AM23</f>
        <v>478060.73124379478</v>
      </c>
      <c r="L21" s="110">
        <f>'[5]2-PROJEÇÃO (GA)'!AN23</f>
        <v>0</v>
      </c>
      <c r="M21" s="110">
        <f>'[5]2-PROJEÇÃO (GA)'!AO23</f>
        <v>659762.07114281482</v>
      </c>
      <c r="N21" s="114">
        <f>'[5]2-PROJEÇÃO (GA)'!AP23</f>
        <v>22526548.724144623</v>
      </c>
      <c r="O21" s="119">
        <f>'[5]2-PROJEÇÃO (GA)'!AQ23</f>
        <v>184374202.13722199</v>
      </c>
    </row>
    <row r="22" spans="1:15" x14ac:dyDescent="0.25">
      <c r="A22" s="124">
        <f>A21+1</f>
        <v>2040</v>
      </c>
      <c r="B22" s="113">
        <f>'[5]2-PROJEÇÃO (GA)'!AC24</f>
        <v>321.4749765098108</v>
      </c>
      <c r="C22" s="110">
        <f>'[5]2-PROJEÇÃO (GA)'!AD24</f>
        <v>1511511.3280220735</v>
      </c>
      <c r="D22" s="110">
        <f>'[5]2-PROJEÇÃO (GA)'!AE24</f>
        <v>1919793.1235222896</v>
      </c>
      <c r="E22" s="110">
        <f>'[5]2-PROJEÇÃO (GA)'!AF24</f>
        <v>7844376.6866060514</v>
      </c>
      <c r="F22" s="110">
        <f>'[5]2-PROJEÇÃO (GA)'!AG24</f>
        <v>9338567.2174944952</v>
      </c>
      <c r="G22" s="110">
        <f>'[5]2-PROJEÇÃO (GA)'!AH24</f>
        <v>445422.28428571427</v>
      </c>
      <c r="H22" s="114">
        <f>'[5]2-PROJEÇÃO (GA)'!AI24</f>
        <v>21059670.639930625</v>
      </c>
      <c r="I22" s="113">
        <f>'[5]2-PROJEÇÃO (GA)'!AJ24+'[5]2-PROJEÇÃO (GA)'!AK24</f>
        <v>525.48868600482899</v>
      </c>
      <c r="J22" s="110">
        <f>'[5]2-PROJEÇÃO (GA)'!AL24</f>
        <v>22321441.11993131</v>
      </c>
      <c r="K22" s="110">
        <f>'[5]2-PROJEÇÃO (GA)'!AM24</f>
        <v>490514.10172748874</v>
      </c>
      <c r="L22" s="110">
        <f>'[5]2-PROJEÇÃO (GA)'!AN24</f>
        <v>0</v>
      </c>
      <c r="M22" s="110">
        <f>'[5]2-PROJEÇÃO (GA)'!AO24</f>
        <v>666581.06823044759</v>
      </c>
      <c r="N22" s="114">
        <f>'[5]2-PROJEÇÃO (GA)'!AP24</f>
        <v>23478536.289889246</v>
      </c>
      <c r="O22" s="119">
        <f>'[5]2-PROJEÇÃO (GA)'!AQ24</f>
        <v>181955336.48726338</v>
      </c>
    </row>
    <row r="23" spans="1:15" x14ac:dyDescent="0.25">
      <c r="A23" s="124">
        <f t="shared" ref="A23:A40" si="1">A22+1</f>
        <v>2041</v>
      </c>
      <c r="B23" s="113">
        <f>'[5]2-PROJEÇÃO (GA)'!AC25</f>
        <v>293.53364143209893</v>
      </c>
      <c r="C23" s="110">
        <f>'[5]2-PROJEÇÃO (GA)'!AD25</f>
        <v>1416588.7706108126</v>
      </c>
      <c r="D23" s="110">
        <f>'[5]2-PROJEÇÃO (GA)'!AE25</f>
        <v>1799230.5649712046</v>
      </c>
      <c r="E23" s="110">
        <f>'[5]2-PROJEÇÃO (GA)'!AF25</f>
        <v>7969245.8044833215</v>
      </c>
      <c r="F23" s="110">
        <f>'[5]2-PROJEÇÃO (GA)'!AG25</f>
        <v>9153036.988024557</v>
      </c>
      <c r="G23" s="110">
        <f>'[5]2-PROJEÇÃO (GA)'!AH25</f>
        <v>445422.28428571427</v>
      </c>
      <c r="H23" s="114">
        <f>'[5]2-PROJEÇÃO (GA)'!AI25</f>
        <v>20783524.41237561</v>
      </c>
      <c r="I23" s="113">
        <f>'[5]2-PROJEÇÃO (GA)'!AJ25+'[5]2-PROJEÇÃO (GA)'!AK25</f>
        <v>543.6127230100268</v>
      </c>
      <c r="J23" s="110">
        <f>'[5]2-PROJEÇÃO (GA)'!AL25</f>
        <v>23256637.612126447</v>
      </c>
      <c r="K23" s="110">
        <f>'[5]2-PROJEÇÃO (GA)'!AM25</f>
        <v>468401.01753949118</v>
      </c>
      <c r="L23" s="110">
        <f>'[5]2-PROJEÇÃO (GA)'!AN25</f>
        <v>0</v>
      </c>
      <c r="M23" s="110">
        <f>'[5]2-PROJEÇÃO (GA)'!AO25</f>
        <v>673410.2722524394</v>
      </c>
      <c r="N23" s="114">
        <f>'[5]2-PROJEÇÃO (GA)'!AP25</f>
        <v>24398448.901918378</v>
      </c>
      <c r="O23" s="119">
        <f>'[5]2-PROJEÇÃO (GA)'!AQ25</f>
        <v>178340411.9977206</v>
      </c>
    </row>
    <row r="24" spans="1:15" x14ac:dyDescent="0.25">
      <c r="A24" s="124">
        <f t="shared" si="1"/>
        <v>2042</v>
      </c>
      <c r="B24" s="113">
        <f>'[5]2-PROJEÇÃO (GA)'!AC26</f>
        <v>271.56239870743758</v>
      </c>
      <c r="C24" s="110">
        <f>'[5]2-PROJEÇÃO (GA)'!AD26</f>
        <v>1322132.3609496015</v>
      </c>
      <c r="D24" s="110">
        <f>'[5]2-PROJEÇÃO (GA)'!AE26</f>
        <v>1679260.067642885</v>
      </c>
      <c r="E24" s="110">
        <f>'[5]2-PROJEÇÃO (GA)'!AF26</f>
        <v>8096102.6260650922</v>
      </c>
      <c r="F24" s="110">
        <f>'[5]2-PROJEÇÃO (GA)'!AG26</f>
        <v>8895442.2338911686</v>
      </c>
      <c r="G24" s="110">
        <f>'[5]2-PROJEÇÃO (GA)'!AH26</f>
        <v>445422.28428571427</v>
      </c>
      <c r="H24" s="114">
        <f>'[5]2-PROJEÇÃO (GA)'!AI26</f>
        <v>20438359.572834458</v>
      </c>
      <c r="I24" s="113">
        <f>'[5]2-PROJEÇÃO (GA)'!AJ26+'[5]2-PROJEÇÃO (GA)'!AK26</f>
        <v>561.23742324224122</v>
      </c>
      <c r="J24" s="110">
        <f>'[5]2-PROJEÇÃO (GA)'!AL26</f>
        <v>24298740.863542501</v>
      </c>
      <c r="K24" s="110">
        <f>'[5]2-PROJEÇÃO (GA)'!AM26</f>
        <v>480635.53560211509</v>
      </c>
      <c r="L24" s="110">
        <f>'[5]2-PROJEÇÃO (GA)'!AN26</f>
        <v>0</v>
      </c>
      <c r="M24" s="110">
        <f>'[5]2-PROJEÇÃO (GA)'!AO26</f>
        <v>678033.64193395292</v>
      </c>
      <c r="N24" s="114">
        <f>'[5]2-PROJEÇÃO (GA)'!AP26</f>
        <v>25457410.041078568</v>
      </c>
      <c r="O24" s="119">
        <f>'[5]2-PROJEÇÃO (GA)'!AQ26</f>
        <v>173321361.52947649</v>
      </c>
    </row>
    <row r="25" spans="1:15" x14ac:dyDescent="0.25">
      <c r="A25" s="124">
        <f t="shared" si="1"/>
        <v>2043</v>
      </c>
      <c r="B25" s="113">
        <f>'[5]2-PROJEÇÃO (GA)'!AC27</f>
        <v>254.58511686158235</v>
      </c>
      <c r="C25" s="110">
        <f>'[5]2-PROJEÇÃO (GA)'!AD27</f>
        <v>1254554.7981964999</v>
      </c>
      <c r="D25" s="110">
        <f>'[5]2-PROJEÇÃO (GA)'!AE27</f>
        <v>1593428.7954104971</v>
      </c>
      <c r="E25" s="110">
        <f>'[5]2-PROJEÇÃO (GA)'!AF27</f>
        <v>8224978.792209276</v>
      </c>
      <c r="F25" s="110">
        <f>'[5]2-PROJEÇÃO (GA)'!AG27</f>
        <v>8579357.8268539831</v>
      </c>
      <c r="G25" s="110">
        <f>'[5]2-PROJEÇÃO (GA)'!AH27</f>
        <v>445422.28428571427</v>
      </c>
      <c r="H25" s="114">
        <f>'[5]2-PROJEÇÃO (GA)'!AI27</f>
        <v>20097742.496955968</v>
      </c>
      <c r="I25" s="113">
        <f>'[5]2-PROJEÇÃO (GA)'!AJ27+'[5]2-PROJEÇÃO (GA)'!AK27</f>
        <v>568.84548112446305</v>
      </c>
      <c r="J25" s="110">
        <f>'[5]2-PROJEÇÃO (GA)'!AL27</f>
        <v>25077557.326848257</v>
      </c>
      <c r="K25" s="110">
        <f>'[5]2-PROJEÇÃO (GA)'!AM27</f>
        <v>493315.82721090235</v>
      </c>
      <c r="L25" s="110">
        <f>'[5]2-PROJEÇÃO (GA)'!AN27</f>
        <v>0</v>
      </c>
      <c r="M25" s="110">
        <f>'[5]2-PROJEÇÃO (GA)'!AO27</f>
        <v>685549.0740963408</v>
      </c>
      <c r="N25" s="114">
        <f>'[5]2-PROJEÇÃO (GA)'!AP27</f>
        <v>26256422.228155501</v>
      </c>
      <c r="O25" s="119">
        <f>'[5]2-PROJEÇÃO (GA)'!AQ27</f>
        <v>167162681.79827696</v>
      </c>
    </row>
    <row r="26" spans="1:15" x14ac:dyDescent="0.25">
      <c r="A26" s="124">
        <f t="shared" si="1"/>
        <v>2044</v>
      </c>
      <c r="B26" s="113">
        <f>'[5]2-PROJEÇÃO (GA)'!AC28</f>
        <v>236.60058307073578</v>
      </c>
      <c r="C26" s="110">
        <f>'[5]2-PROJEÇÃO (GA)'!AD28</f>
        <v>1198662.4081300879</v>
      </c>
      <c r="D26" s="110">
        <f>'[5]2-PROJEÇÃO (GA)'!AE28</f>
        <v>1522439.0356135028</v>
      </c>
      <c r="E26" s="110">
        <f>'[5]2-PROJEÇÃO (GA)'!AF28</f>
        <v>8355906.4474423639</v>
      </c>
      <c r="F26" s="110">
        <f>'[5]2-PROJEÇÃO (GA)'!AG28</f>
        <v>8221426.985748711</v>
      </c>
      <c r="G26" s="110">
        <f>'[5]2-PROJEÇÃO (GA)'!AH28</f>
        <v>445422.28428571427</v>
      </c>
      <c r="H26" s="114">
        <f>'[5]2-PROJEÇÃO (GA)'!AI28</f>
        <v>19743857.161220379</v>
      </c>
      <c r="I26" s="113">
        <f>'[5]2-PROJEÇÃO (GA)'!AJ28+'[5]2-PROJEÇÃO (GA)'!AK28</f>
        <v>577.39292460888203</v>
      </c>
      <c r="J26" s="110">
        <f>'[5]2-PROJEÇÃO (GA)'!AL28</f>
        <v>25519935.050594661</v>
      </c>
      <c r="K26" s="110">
        <f>'[5]2-PROJEÇÃO (GA)'!AM28</f>
        <v>506280.24057329155</v>
      </c>
      <c r="L26" s="110">
        <f>'[5]2-PROJEÇÃO (GA)'!AN28</f>
        <v>0</v>
      </c>
      <c r="M26" s="110">
        <f>'[5]2-PROJEÇÃO (GA)'!AO28</f>
        <v>691669.58925884124</v>
      </c>
      <c r="N26" s="114">
        <f>'[5]2-PROJEÇÃO (GA)'!AP28</f>
        <v>26717884.880426794</v>
      </c>
      <c r="O26" s="119">
        <f>'[5]2-PROJEÇÃO (GA)'!AQ28</f>
        <v>160188654.07907054</v>
      </c>
    </row>
    <row r="27" spans="1:15" x14ac:dyDescent="0.25">
      <c r="A27" s="124">
        <f t="shared" si="1"/>
        <v>2045</v>
      </c>
      <c r="B27" s="113">
        <f>'[5]2-PROJEÇÃO (GA)'!AC29</f>
        <v>217.62707146479812</v>
      </c>
      <c r="C27" s="110">
        <f>'[5]2-PROJEÇÃO (GA)'!AD29</f>
        <v>1127191.106920708</v>
      </c>
      <c r="D27" s="110">
        <f>'[5]2-PROJEÇÃO (GA)'!AE29</f>
        <v>1431662.2679854971</v>
      </c>
      <c r="E27" s="110">
        <f>'[5]2-PROJEÇÃO (GA)'!AF29</f>
        <v>8488918.2479769681</v>
      </c>
      <c r="F27" s="110">
        <f>'[5]2-PROJEÇÃO (GA)'!AG29</f>
        <v>7806920.0580095882</v>
      </c>
      <c r="G27" s="110">
        <f>'[5]2-PROJEÇÃO (GA)'!AH29</f>
        <v>445422.28428571427</v>
      </c>
      <c r="H27" s="114">
        <f>'[5]2-PROJEÇÃO (GA)'!AI29</f>
        <v>19300113.965178475</v>
      </c>
      <c r="I27" s="113">
        <f>'[5]2-PROJEÇÃO (GA)'!AJ29+'[5]2-PROJEÇÃO (GA)'!AK29</f>
        <v>589.0719774016228</v>
      </c>
      <c r="J27" s="110">
        <f>'[5]2-PROJEÇÃO (GA)'!AL29</f>
        <v>26308471.751683082</v>
      </c>
      <c r="K27" s="110">
        <f>'[5]2-PROJEÇÃO (GA)'!AM29</f>
        <v>375268.80248059361</v>
      </c>
      <c r="L27" s="110">
        <f>'[5]2-PROJEÇÃO (GA)'!AN29</f>
        <v>0</v>
      </c>
      <c r="M27" s="110">
        <f>'[5]2-PROJEÇÃO (GA)'!AO29</f>
        <v>692745.91618687753</v>
      </c>
      <c r="N27" s="114">
        <f>'[5]2-PROJEÇÃO (GA)'!AP29</f>
        <v>27376486.470350552</v>
      </c>
      <c r="O27" s="119">
        <f>'[5]2-PROJEÇÃO (GA)'!AQ29</f>
        <v>152112281.57389843</v>
      </c>
    </row>
    <row r="28" spans="1:15" x14ac:dyDescent="0.25">
      <c r="A28" s="124">
        <f t="shared" si="1"/>
        <v>2046</v>
      </c>
      <c r="B28" s="113">
        <f>'[5]2-PROJEÇÃO (GA)'!AC30</f>
        <v>203.64423798568876</v>
      </c>
      <c r="C28" s="110">
        <f>'[5]2-PROJEÇÃO (GA)'!AD30</f>
        <v>1064619.7402869486</v>
      </c>
      <c r="D28" s="110">
        <f>'[5]2-PROJEÇÃO (GA)'!AE30</f>
        <v>1352189.4402495155</v>
      </c>
      <c r="E28" s="110">
        <f>'[5]2-PROJEÇÃO (GA)'!AF30</f>
        <v>8624047.3698569853</v>
      </c>
      <c r="F28" s="110">
        <f>'[5]2-PROJEÇÃO (GA)'!AG30</f>
        <v>7379094.8721539881</v>
      </c>
      <c r="G28" s="110">
        <f>'[5]2-PROJEÇÃO (GA)'!AH30</f>
        <v>445422.28428571427</v>
      </c>
      <c r="H28" s="114">
        <f>'[5]2-PROJEÇÃO (GA)'!AI30</f>
        <v>18865373.70683315</v>
      </c>
      <c r="I28" s="113">
        <f>'[5]2-PROJEÇÃO (GA)'!AJ30+'[5]2-PROJEÇÃO (GA)'!AK30</f>
        <v>579.40588321859229</v>
      </c>
      <c r="J28" s="110">
        <f>'[5]2-PROJEÇÃO (GA)'!AL30</f>
        <v>26152181.94771374</v>
      </c>
      <c r="K28" s="110">
        <f>'[5]2-PROJEÇÃO (GA)'!AM30</f>
        <v>353433.48948737519</v>
      </c>
      <c r="L28" s="110">
        <f>'[5]2-PROJEÇÃO (GA)'!AN30</f>
        <v>0</v>
      </c>
      <c r="M28" s="110">
        <f>'[5]2-PROJEÇÃO (GA)'!AO30</f>
        <v>695627.5563305018</v>
      </c>
      <c r="N28" s="114">
        <f>'[5]2-PROJEÇÃO (GA)'!AP30</f>
        <v>27201242.993531618</v>
      </c>
      <c r="O28" s="119">
        <f>'[5]2-PROJEÇÃO (GA)'!AQ30</f>
        <v>143776412.28719997</v>
      </c>
    </row>
    <row r="29" spans="1:15" x14ac:dyDescent="0.25">
      <c r="A29" s="124">
        <f t="shared" si="1"/>
        <v>2047</v>
      </c>
      <c r="B29" s="113">
        <f>'[5]2-PROJEÇÃO (GA)'!AC31</f>
        <v>189.64959197139945</v>
      </c>
      <c r="C29" s="110">
        <f>'[5]2-PROJEÇÃO (GA)'!AD31</f>
        <v>1015842.7406227256</v>
      </c>
      <c r="D29" s="110">
        <f>'[5]2-PROJEÇÃO (GA)'!AE31</f>
        <v>1290237.0441242666</v>
      </c>
      <c r="E29" s="110">
        <f>'[5]2-PROJEÇÃO (GA)'!AF31</f>
        <v>8761327.5172324367</v>
      </c>
      <c r="F29" s="110">
        <f>'[5]2-PROJEÇÃO (GA)'!AG31</f>
        <v>6899601.9735313207</v>
      </c>
      <c r="G29" s="110">
        <f>'[5]2-PROJEÇÃO (GA)'!AH31</f>
        <v>445422.28428571427</v>
      </c>
      <c r="H29" s="114">
        <f>'[5]2-PROJEÇÃO (GA)'!AI31</f>
        <v>18412431.559796464</v>
      </c>
      <c r="I29" s="113">
        <f>'[5]2-PROJEÇÃO (GA)'!AJ31+'[5]2-PROJEÇÃO (GA)'!AK31</f>
        <v>587.32259439253312</v>
      </c>
      <c r="J29" s="110">
        <f>'[5]2-PROJEÇÃO (GA)'!AL31</f>
        <v>26705741.450535499</v>
      </c>
      <c r="K29" s="110">
        <f>'[5]2-PROJEÇÃO (GA)'!AM31</f>
        <v>366193.09504398768</v>
      </c>
      <c r="L29" s="110">
        <f>'[5]2-PROJEÇÃO (GA)'!AN31</f>
        <v>0</v>
      </c>
      <c r="M29" s="110">
        <f>'[5]2-PROJEÇÃO (GA)'!AO31</f>
        <v>683074.91510708956</v>
      </c>
      <c r="N29" s="114">
        <f>'[5]2-PROJEÇÃO (GA)'!AP31</f>
        <v>27755009.460686576</v>
      </c>
      <c r="O29" s="119">
        <f>'[5]2-PROJEÇÃO (GA)'!AQ31</f>
        <v>134433834.38630986</v>
      </c>
    </row>
    <row r="30" spans="1:15" x14ac:dyDescent="0.25">
      <c r="A30" s="124">
        <f t="shared" si="1"/>
        <v>2048</v>
      </c>
      <c r="B30" s="113">
        <f>'[5]2-PROJEÇÃO (GA)'!AC32</f>
        <v>173.65437722813857</v>
      </c>
      <c r="C30" s="110">
        <f>'[5]2-PROJEÇÃO (GA)'!AD32</f>
        <v>949425.15542479989</v>
      </c>
      <c r="D30" s="110">
        <f>'[5]2-PROJEÇÃO (GA)'!AE32</f>
        <v>1205879.0767177059</v>
      </c>
      <c r="E30" s="110">
        <f>'[5]2-PROJEÇÃO (GA)'!AF32</f>
        <v>8900792.9307660162</v>
      </c>
      <c r="F30" s="110">
        <f>'[5]2-PROJEÇÃO (GA)'!AG32</f>
        <v>6363972.3487626025</v>
      </c>
      <c r="G30" s="110">
        <f>'[5]2-PROJEÇÃO (GA)'!AH32</f>
        <v>445422.28428571427</v>
      </c>
      <c r="H30" s="114">
        <f>'[5]2-PROJEÇÃO (GA)'!AI32</f>
        <v>17865491.795956839</v>
      </c>
      <c r="I30" s="113">
        <f>'[5]2-PROJEÇÃO (GA)'!AJ32+'[5]2-PROJEÇÃO (GA)'!AK32</f>
        <v>593.94592747892602</v>
      </c>
      <c r="J30" s="110">
        <f>'[5]2-PROJEÇÃO (GA)'!AL32</f>
        <v>27253867.864451788</v>
      </c>
      <c r="K30" s="110">
        <f>'[5]2-PROJEÇÃO (GA)'!AM32</f>
        <v>360592.88425701432</v>
      </c>
      <c r="L30" s="110">
        <f>'[5]2-PROJEÇÃO (GA)'!AN32</f>
        <v>0</v>
      </c>
      <c r="M30" s="110">
        <f>'[5]2-PROJEÇÃO (GA)'!AO32</f>
        <v>687393.10766772833</v>
      </c>
      <c r="N30" s="114">
        <f>'[5]2-PROJEÇÃO (GA)'!AP32</f>
        <v>28301853.856376532</v>
      </c>
      <c r="O30" s="119">
        <f>'[5]2-PROJEÇÃO (GA)'!AQ32</f>
        <v>123997472.32589018</v>
      </c>
    </row>
    <row r="31" spans="1:15" x14ac:dyDescent="0.25">
      <c r="A31" s="124">
        <f t="shared" si="1"/>
        <v>2049</v>
      </c>
      <c r="B31" s="113">
        <f>'[5]2-PROJEÇÃO (GA)'!AC33</f>
        <v>156.67544403956799</v>
      </c>
      <c r="C31" s="110">
        <f>'[5]2-PROJEÇÃO (GA)'!AD33</f>
        <v>838673.09737678058</v>
      </c>
      <c r="D31" s="110">
        <f>'[5]2-PROJEÇÃO (GA)'!AE33</f>
        <v>1065211.2328751066</v>
      </c>
      <c r="E31" s="110">
        <f>'[5]2-PROJEÇÃO (GA)'!AF33</f>
        <v>9042478.3961734492</v>
      </c>
      <c r="F31" s="110">
        <f>'[5]2-PROJEÇÃO (GA)'!AG33</f>
        <v>5754726.3430691231</v>
      </c>
      <c r="G31" s="110">
        <f>'[5]2-PROJEÇÃO (GA)'!AH33</f>
        <v>445422.28428571427</v>
      </c>
      <c r="H31" s="114">
        <f>'[5]2-PROJEÇÃO (GA)'!AI33</f>
        <v>17146511.353780173</v>
      </c>
      <c r="I31" s="113">
        <f>'[5]2-PROJEÇÃO (GA)'!AJ33+'[5]2-PROJEÇÃO (GA)'!AK33</f>
        <v>598.5713482056774</v>
      </c>
      <c r="J31" s="110">
        <f>'[5]2-PROJEÇÃO (GA)'!AL33</f>
        <v>27973756.207886957</v>
      </c>
      <c r="K31" s="110">
        <f>'[5]2-PROJEÇÃO (GA)'!AM33</f>
        <v>354779.12465867324</v>
      </c>
      <c r="L31" s="110">
        <f>'[5]2-PROJEÇÃO (GA)'!AN33</f>
        <v>0</v>
      </c>
      <c r="M31" s="110">
        <f>'[5]2-PROJEÇÃO (GA)'!AO33</f>
        <v>688700.87523635989</v>
      </c>
      <c r="N31" s="114">
        <f>'[5]2-PROJEÇÃO (GA)'!AP33</f>
        <v>29017236.207781989</v>
      </c>
      <c r="O31" s="119">
        <f>'[5]2-PROJEÇÃO (GA)'!AQ33</f>
        <v>112126747.47188838</v>
      </c>
    </row>
    <row r="32" spans="1:15" x14ac:dyDescent="0.25">
      <c r="A32" s="124">
        <f t="shared" si="1"/>
        <v>2050</v>
      </c>
      <c r="B32" s="113">
        <f>'[5]2-PROJEÇÃO (GA)'!AC34</f>
        <v>134.71381329645382</v>
      </c>
      <c r="C32" s="110">
        <f>'[5]2-PROJEÇÃO (GA)'!AD34</f>
        <v>742476.86861525301</v>
      </c>
      <c r="D32" s="110">
        <f>'[5]2-PROJEÇÃO (GA)'!AE34</f>
        <v>943030.96531017777</v>
      </c>
      <c r="E32" s="110">
        <f>'[5]2-PROJEÇÃO (GA)'!AF34</f>
        <v>9186419.2528998218</v>
      </c>
      <c r="F32" s="110">
        <f>'[5]2-PROJEÇÃO (GA)'!AG34</f>
        <v>5089558.9659296954</v>
      </c>
      <c r="G32" s="110">
        <f>'[5]2-PROJEÇÃO (GA)'!AH34</f>
        <v>445422.28428571427</v>
      </c>
      <c r="H32" s="114">
        <f>'[5]2-PROJEÇÃO (GA)'!AI34</f>
        <v>16406908.337040661</v>
      </c>
      <c r="I32" s="113">
        <f>'[5]2-PROJEÇÃO (GA)'!AJ34+'[5]2-PROJEÇÃO (GA)'!AK34</f>
        <v>603.45269845367795</v>
      </c>
      <c r="J32" s="110">
        <f>'[5]2-PROJEÇÃO (GA)'!AL34</f>
        <v>28341928.068660691</v>
      </c>
      <c r="K32" s="110">
        <f>'[5]2-PROJEÇÃO (GA)'!AM34</f>
        <v>338223.53394125309</v>
      </c>
      <c r="L32" s="110">
        <f>'[5]2-PROJEÇÃO (GA)'!AN34</f>
        <v>0</v>
      </c>
      <c r="M32" s="110">
        <f>'[5]2-PROJEÇÃO (GA)'!AO34</f>
        <v>687069.71489470301</v>
      </c>
      <c r="N32" s="114">
        <f>'[5]2-PROJEÇÃO (GA)'!AP34</f>
        <v>29367221.31749665</v>
      </c>
      <c r="O32" s="119">
        <f>'[5]2-PROJEÇÃO (GA)'!AQ34</f>
        <v>99166434.491432399</v>
      </c>
    </row>
    <row r="33" spans="1:15" x14ac:dyDescent="0.25">
      <c r="A33" s="124">
        <f t="shared" si="1"/>
        <v>2051</v>
      </c>
      <c r="B33" s="113">
        <f>'[5]2-PROJEÇÃO (GA)'!AC35</f>
        <v>123.72287604899969</v>
      </c>
      <c r="C33" s="110">
        <f>'[5]2-PROJEÇÃO (GA)'!AD35</f>
        <v>695698.70595653658</v>
      </c>
      <c r="D33" s="110">
        <f>'[5]2-PROJEÇÃO (GA)'!AE35</f>
        <v>883617.32193330233</v>
      </c>
      <c r="E33" s="110">
        <f>'[5]2-PROJEÇÃO (GA)'!AF35</f>
        <v>9332651.4029339999</v>
      </c>
      <c r="F33" s="110">
        <f>'[5]2-PROJEÇÃO (GA)'!AG35</f>
        <v>4436941.0197704732</v>
      </c>
      <c r="G33" s="110">
        <f>'[5]2-PROJEÇÃO (GA)'!AH35</f>
        <v>445422.28428571427</v>
      </c>
      <c r="H33" s="114">
        <f>'[5]2-PROJEÇÃO (GA)'!AI35</f>
        <v>15794330.734880026</v>
      </c>
      <c r="I33" s="113">
        <f>'[5]2-PROJEÇÃO (GA)'!AJ35+'[5]2-PROJEÇÃO (GA)'!AK35</f>
        <v>583.75889359816142</v>
      </c>
      <c r="J33" s="110">
        <f>'[5]2-PROJEÇÃO (GA)'!AL35</f>
        <v>27483039.689106029</v>
      </c>
      <c r="K33" s="110">
        <f>'[5]2-PROJEÇÃO (GA)'!AM35</f>
        <v>346806.55126183154</v>
      </c>
      <c r="L33" s="110">
        <f>'[5]2-PROJEÇÃO (GA)'!AN35</f>
        <v>0</v>
      </c>
      <c r="M33" s="110">
        <f>'[5]2-PROJEÇÃO (GA)'!AO35</f>
        <v>680280.74305997766</v>
      </c>
      <c r="N33" s="114">
        <f>'[5]2-PROJEÇÃO (GA)'!AP35</f>
        <v>28510126.983427837</v>
      </c>
      <c r="O33" s="119">
        <f>'[5]2-PROJEÇÃO (GA)'!AQ35</f>
        <v>86450638.242884591</v>
      </c>
    </row>
    <row r="34" spans="1:15" x14ac:dyDescent="0.25">
      <c r="A34" s="124">
        <f t="shared" si="1"/>
        <v>2052</v>
      </c>
      <c r="B34" s="113">
        <f>'[5]2-PROJEÇÃO (GA)'!AC36</f>
        <v>106.75596768332016</v>
      </c>
      <c r="C34" s="110">
        <f>'[5]2-PROJEÇÃO (GA)'!AD36</f>
        <v>615659.28709766478</v>
      </c>
      <c r="D34" s="110">
        <f>'[5]2-PROJEÇÃO (GA)'!AE36</f>
        <v>781958.06004933291</v>
      </c>
      <c r="E34" s="110">
        <f>'[5]2-PROJEÇÃO (GA)'!AF36</f>
        <v>9481211.3197633699</v>
      </c>
      <c r="F34" s="110">
        <f>'[5]2-PROJEÇÃO (GA)'!AG36</f>
        <v>3684438.5682815039</v>
      </c>
      <c r="G34" s="110">
        <f>'[5]2-PROJEÇÃO (GA)'!AH36</f>
        <v>445422.28428571427</v>
      </c>
      <c r="H34" s="114">
        <f>'[5]2-PROJEÇÃO (GA)'!AI36</f>
        <v>15008689.519477585</v>
      </c>
      <c r="I34" s="113">
        <f>'[5]2-PROJEÇÃO (GA)'!AJ36+'[5]2-PROJEÇÃO (GA)'!AK36</f>
        <v>603.60890153077537</v>
      </c>
      <c r="J34" s="110">
        <f>'[5]2-PROJEÇÃO (GA)'!AL36</f>
        <v>28651989.031681448</v>
      </c>
      <c r="K34" s="110">
        <f>'[5]2-PROJEÇÃO (GA)'!AM36</f>
        <v>362121.60494181473</v>
      </c>
      <c r="L34" s="110">
        <f>'[5]2-PROJEÇÃO (GA)'!AN36</f>
        <v>0</v>
      </c>
      <c r="M34" s="110">
        <f>'[5]2-PROJEÇÃO (GA)'!AO36</f>
        <v>656553.63543329632</v>
      </c>
      <c r="N34" s="114">
        <f>'[5]2-PROJEÇÃO (GA)'!AP36</f>
        <v>29670664.272056561</v>
      </c>
      <c r="O34" s="119">
        <f>'[5]2-PROJEÇÃO (GA)'!AQ36</f>
        <v>71788663.490305617</v>
      </c>
    </row>
    <row r="35" spans="1:15" x14ac:dyDescent="0.25">
      <c r="A35" s="124">
        <f t="shared" si="1"/>
        <v>2053</v>
      </c>
      <c r="B35" s="113">
        <f>'[5]2-PROJEÇÃO (GA)'!AC37</f>
        <v>94.765174840096449</v>
      </c>
      <c r="C35" s="110">
        <f>'[5]2-PROJEÇÃO (GA)'!AD37</f>
        <v>534761.32486147177</v>
      </c>
      <c r="D35" s="110">
        <f>'[5]2-PROJEÇÃO (GA)'!AE37</f>
        <v>679208.34939301875</v>
      </c>
      <c r="E35" s="110">
        <f>'[5]2-PROJEÇÃO (GA)'!AF37</f>
        <v>9632136.0574711245</v>
      </c>
      <c r="F35" s="110">
        <f>'[5]2-PROJEÇÃO (GA)'!AG37</f>
        <v>2864850.7469239412</v>
      </c>
      <c r="G35" s="110">
        <f>'[5]2-PROJEÇÃO (GA)'!AH37</f>
        <v>445422.28428571427</v>
      </c>
      <c r="H35" s="114">
        <f>'[5]2-PROJEÇÃO (GA)'!AI37</f>
        <v>14156378.762935271</v>
      </c>
      <c r="I35" s="113">
        <f>'[5]2-PROJEÇÃO (GA)'!AJ37+'[5]2-PROJEÇÃO (GA)'!AK37</f>
        <v>602.53460437893341</v>
      </c>
      <c r="J35" s="110">
        <f>'[5]2-PROJEÇÃO (GA)'!AL37</f>
        <v>29080633.436817653</v>
      </c>
      <c r="K35" s="110">
        <f>'[5]2-PROJEÇÃO (GA)'!AM37</f>
        <v>376091.76275559061</v>
      </c>
      <c r="L35" s="110">
        <f>'[5]2-PROJEÇÃO (GA)'!AN37</f>
        <v>0</v>
      </c>
      <c r="M35" s="110">
        <f>'[5]2-PROJEÇÃO (GA)'!AO37</f>
        <v>668739.00685569295</v>
      </c>
      <c r="N35" s="114">
        <f>'[5]2-PROJEÇÃO (GA)'!AP37</f>
        <v>30125464.206428938</v>
      </c>
      <c r="O35" s="119">
        <f>'[5]2-PROJEÇÃO (GA)'!AQ37</f>
        <v>55819578.046811946</v>
      </c>
    </row>
    <row r="36" spans="1:15" x14ac:dyDescent="0.25">
      <c r="A36" s="124">
        <f t="shared" si="1"/>
        <v>2054</v>
      </c>
      <c r="B36" s="113">
        <f>'[5]2-PROJEÇÃO (GA)'!AC38</f>
        <v>73.812093252014421</v>
      </c>
      <c r="C36" s="110">
        <f>'[5]2-PROJEÇÃO (GA)'!AD38</f>
        <v>403343.03998801718</v>
      </c>
      <c r="D36" s="110">
        <f>'[5]2-PROJEÇÃO (GA)'!AE38</f>
        <v>512292.02205374604</v>
      </c>
      <c r="E36" s="110">
        <f>'[5]2-PROJEÇÃO (GA)'!AF38</f>
        <v>9785463.2599783596</v>
      </c>
      <c r="F36" s="110">
        <f>'[5]2-PROJEÇÃO (GA)'!AG38</f>
        <v>2000446.707948026</v>
      </c>
      <c r="G36" s="110">
        <f>'[5]2-PROJEÇÃO (GA)'!AH38</f>
        <v>445422.28428571427</v>
      </c>
      <c r="H36" s="114">
        <f>'[5]2-PROJEÇÃO (GA)'!AI38</f>
        <v>13146967.314253863</v>
      </c>
      <c r="I36" s="113">
        <f>'[5]2-PROJEÇÃO (GA)'!AJ38+'[5]2-PROJEÇÃO (GA)'!AK38</f>
        <v>602.22603936698169</v>
      </c>
      <c r="J36" s="110">
        <f>'[5]2-PROJEÇÃO (GA)'!AL38</f>
        <v>28935300.760236897</v>
      </c>
      <c r="K36" s="110">
        <f>'[5]2-PROJEÇÃO (GA)'!AM38</f>
        <v>387996.07688403246</v>
      </c>
      <c r="L36" s="110">
        <f>'[5]2-PROJEÇÃO (GA)'!AN38</f>
        <v>0</v>
      </c>
      <c r="M36" s="110">
        <f>'[5]2-PROJEÇÃO (GA)'!AO38</f>
        <v>665968.0276784579</v>
      </c>
      <c r="N36" s="114">
        <f>'[5]2-PROJEÇÃO (GA)'!AP38</f>
        <v>29989264.864799384</v>
      </c>
      <c r="O36" s="119">
        <f>'[5]2-PROJEÇÃO (GA)'!AQ38</f>
        <v>38977280.496266425</v>
      </c>
    </row>
    <row r="37" spans="1:15" x14ac:dyDescent="0.25">
      <c r="A37" s="124">
        <f t="shared" si="1"/>
        <v>2055</v>
      </c>
      <c r="B37" s="113">
        <f>'[5]2-PROJEÇÃO (GA)'!AC39</f>
        <v>66.819932366740119</v>
      </c>
      <c r="C37" s="110">
        <f>'[5]2-PROJEÇÃO (GA)'!AD39</f>
        <v>378741.33498707233</v>
      </c>
      <c r="D37" s="110">
        <f>'[5]2-PROJEÇÃO (GA)'!AE39</f>
        <v>481045.02892036206</v>
      </c>
      <c r="E37" s="110">
        <f>'[5]2-PROJEÇÃO (GA)'!AF39</f>
        <v>0</v>
      </c>
      <c r="F37" s="110">
        <f>'[5]2-PROJEÇÃO (GA)'!AG39</f>
        <v>574348.33481427934</v>
      </c>
      <c r="G37" s="110">
        <f>'[5]2-PROJEÇÃO (GA)'!AH39</f>
        <v>445422.28428571427</v>
      </c>
      <c r="H37" s="114">
        <f>'[5]2-PROJEÇÃO (GA)'!AI39</f>
        <v>1879556.9830074282</v>
      </c>
      <c r="I37" s="113">
        <f>'[5]2-PROJEÇÃO (GA)'!AJ39+'[5]2-PROJEÇÃO (GA)'!AK39</f>
        <v>590.53157936994603</v>
      </c>
      <c r="J37" s="110">
        <f>'[5]2-PROJEÇÃO (GA)'!AL39</f>
        <v>28623732.956863321</v>
      </c>
      <c r="K37" s="110">
        <f>'[5]2-PROJEÇÃO (GA)'!AM39</f>
        <v>397918.42778582493</v>
      </c>
      <c r="L37" s="110">
        <f>'[5]2-PROJEÇÃO (GA)'!AN39</f>
        <v>0</v>
      </c>
      <c r="M37" s="110">
        <f>'[5]2-PROJEÇÃO (GA)'!AO39</f>
        <v>644417.52294759348</v>
      </c>
      <c r="N37" s="114">
        <f>'[5]2-PROJEÇÃO (GA)'!AP39</f>
        <v>29666068.907596741</v>
      </c>
      <c r="O37" s="119">
        <f>'[5]2-PROJEÇÃO (GA)'!AQ39</f>
        <v>11190768.571677115</v>
      </c>
    </row>
    <row r="38" spans="1:15" x14ac:dyDescent="0.25">
      <c r="A38" s="124">
        <f t="shared" si="1"/>
        <v>2056</v>
      </c>
      <c r="B38" s="113">
        <f>'[5]2-PROJEÇÃO (GA)'!AC40</f>
        <v>48.862337140110554</v>
      </c>
      <c r="C38" s="110">
        <f>'[5]2-PROJEÇÃO (GA)'!AD40</f>
        <v>254878.96859900741</v>
      </c>
      <c r="D38" s="110">
        <f>'[5]2-PROJEÇÃO (GA)'!AE40</f>
        <v>323725.58655391174</v>
      </c>
      <c r="E38" s="110">
        <f>'[5]2-PROJEÇÃO (GA)'!AF40</f>
        <v>0</v>
      </c>
      <c r="F38" s="110">
        <f>'[5]2-PROJEÇÃO (GA)'!AG40</f>
        <v>0</v>
      </c>
      <c r="G38" s="110">
        <f>'[5]2-PROJEÇÃO (GA)'!AH40</f>
        <v>0</v>
      </c>
      <c r="H38" s="114">
        <f>'[5]2-PROJEÇÃO (GA)'!AI40</f>
        <v>578604.55515291914</v>
      </c>
      <c r="I38" s="113">
        <f>'[5]2-PROJEÇÃO (GA)'!AJ40+'[5]2-PROJEÇÃO (GA)'!AK40</f>
        <v>586.49202745315142</v>
      </c>
      <c r="J38" s="110">
        <f>'[5]2-PROJEÇÃO (GA)'!AL40</f>
        <v>28739716.495700173</v>
      </c>
      <c r="K38" s="110">
        <f>'[5]2-PROJEÇÃO (GA)'!AM40</f>
        <v>401150.62968244893</v>
      </c>
      <c r="L38" s="110">
        <f>'[5]2-PROJEÇÃO (GA)'!AN40</f>
        <v>0</v>
      </c>
      <c r="M38" s="110">
        <f>'[5]2-PROJEÇÃO (GA)'!AO40</f>
        <v>634849.88616813696</v>
      </c>
      <c r="N38" s="114">
        <f>'[5]2-PROJEÇÃO (GA)'!AP40</f>
        <v>29775717.011550758</v>
      </c>
      <c r="O38" s="119">
        <f>'[5]2-PROJEÇÃO (GA)'!AQ40</f>
        <v>-18006343.884720724</v>
      </c>
    </row>
    <row r="39" spans="1:15" x14ac:dyDescent="0.25">
      <c r="A39" s="124">
        <f t="shared" si="1"/>
        <v>2057</v>
      </c>
      <c r="B39" s="113">
        <f>'[5]2-PROJEÇÃO (GA)'!AC41</f>
        <v>36.898616740823655</v>
      </c>
      <c r="C39" s="110">
        <f>'[5]2-PROJEÇÃO (GA)'!AD41</f>
        <v>192803.86110678397</v>
      </c>
      <c r="D39" s="110">
        <f>'[5]2-PROJEÇÃO (GA)'!AE41</f>
        <v>244883.06496896129</v>
      </c>
      <c r="E39" s="110">
        <f>'[5]2-PROJEÇÃO (GA)'!AF41</f>
        <v>0</v>
      </c>
      <c r="F39" s="110">
        <f>'[5]2-PROJEÇÃO (GA)'!AG41</f>
        <v>0</v>
      </c>
      <c r="G39" s="110">
        <f>'[5]2-PROJEÇÃO (GA)'!AH41</f>
        <v>0</v>
      </c>
      <c r="H39" s="114">
        <f>'[5]2-PROJEÇÃO (GA)'!AI41</f>
        <v>437686.92607574526</v>
      </c>
      <c r="I39" s="113">
        <f>'[5]2-PROJEÇÃO (GA)'!AJ41+'[5]2-PROJEÇÃO (GA)'!AK41</f>
        <v>576.54505300593485</v>
      </c>
      <c r="J39" s="110">
        <f>'[5]2-PROJEÇÃO (GA)'!AL41</f>
        <v>28323367.990216222</v>
      </c>
      <c r="K39" s="110">
        <f>'[5]2-PROJEÇÃO (GA)'!AM41</f>
        <v>405886.84483677626</v>
      </c>
      <c r="L39" s="110">
        <f>'[5]2-PROJEÇÃO (GA)'!AN41</f>
        <v>0</v>
      </c>
      <c r="M39" s="110">
        <f>'[5]2-PROJEÇÃO (GA)'!AO41</f>
        <v>619437.883973027</v>
      </c>
      <c r="N39" s="114">
        <f>'[5]2-PROJEÇÃO (GA)'!AP41</f>
        <v>29348692.719026025</v>
      </c>
      <c r="O39" s="119">
        <f>'[5]2-PROJEÇÃO (GA)'!AQ41</f>
        <v>-46917349.677671</v>
      </c>
    </row>
    <row r="40" spans="1:15" x14ac:dyDescent="0.25">
      <c r="A40" s="125">
        <f t="shared" si="1"/>
        <v>2058</v>
      </c>
      <c r="B40" s="113">
        <f>'[5]2-PROJEÇÃO (GA)'!AC42</f>
        <v>27.914526257836826</v>
      </c>
      <c r="C40" s="110">
        <f>'[5]2-PROJEÇÃO (GA)'!AD42</f>
        <v>159660.94947137349</v>
      </c>
      <c r="D40" s="110">
        <f>'[5]2-PROJEÇÃO (GA)'!AE42</f>
        <v>202787.75766191696</v>
      </c>
      <c r="E40" s="110">
        <f>'[5]2-PROJEÇÃO (GA)'!AF42</f>
        <v>0</v>
      </c>
      <c r="F40" s="110">
        <f>'[5]2-PROJEÇÃO (GA)'!AG42</f>
        <v>0</v>
      </c>
      <c r="G40" s="110">
        <f>'[5]2-PROJEÇÃO (GA)'!AH42</f>
        <v>0</v>
      </c>
      <c r="H40" s="114">
        <f>'[5]2-PROJEÇÃO (GA)'!AI42</f>
        <v>362448.70713329047</v>
      </c>
      <c r="I40" s="113">
        <f>'[5]2-PROJEÇÃO (GA)'!AJ42+'[5]2-PROJEÇÃO (GA)'!AK42</f>
        <v>567.54861861876964</v>
      </c>
      <c r="J40" s="110">
        <f>'[5]2-PROJEÇÃO (GA)'!AL42</f>
        <v>27819352.029096074</v>
      </c>
      <c r="K40" s="110">
        <f>'[5]2-PROJEÇÃO (GA)'!AM42</f>
        <v>413162.79915413633</v>
      </c>
      <c r="L40" s="110">
        <f>'[5]2-PROJEÇÃO (GA)'!AN42</f>
        <v>0</v>
      </c>
      <c r="M40" s="110">
        <f>'[5]2-PROJEÇÃO (GA)'!AO42</f>
        <v>602286.80088306917</v>
      </c>
      <c r="N40" s="114">
        <f>'[5]2-PROJEÇÃO (GA)'!AP42</f>
        <v>28834801.62913328</v>
      </c>
      <c r="O40" s="119">
        <f>'[5]2-PROJEÇÃO (GA)'!AQ42</f>
        <v>-75389702.599670991</v>
      </c>
    </row>
    <row r="41" spans="1:15" x14ac:dyDescent="0.25">
      <c r="A41" s="124">
        <f>A40+1</f>
        <v>2059</v>
      </c>
      <c r="B41" s="113">
        <f>'[5]2-PROJEÇÃO (GA)'!AC43</f>
        <v>18.937490247527485</v>
      </c>
      <c r="C41" s="110">
        <f>'[5]2-PROJEÇÃO (GA)'!AD43</f>
        <v>89214.122554730056</v>
      </c>
      <c r="D41" s="110">
        <f>'[5]2-PROJEÇÃO (GA)'!AE43</f>
        <v>113312.19014135256</v>
      </c>
      <c r="E41" s="110">
        <f>'[5]2-PROJEÇÃO (GA)'!AF43</f>
        <v>0</v>
      </c>
      <c r="F41" s="110">
        <f>'[5]2-PROJEÇÃO (GA)'!AG43</f>
        <v>0</v>
      </c>
      <c r="G41" s="110">
        <f>'[5]2-PROJEÇÃO (GA)'!AH43</f>
        <v>0</v>
      </c>
      <c r="H41" s="114">
        <f>'[5]2-PROJEÇÃO (GA)'!AI43</f>
        <v>202526.31269608263</v>
      </c>
      <c r="I41" s="113">
        <f>'[5]2-PROJEÇÃO (GA)'!AJ43+'[5]2-PROJEÇÃO (GA)'!AK43</f>
        <v>563.62739831910756</v>
      </c>
      <c r="J41" s="110">
        <f>'[5]2-PROJEÇÃO (GA)'!AL43</f>
        <v>27812178.18837801</v>
      </c>
      <c r="K41" s="110">
        <f>'[5]2-PROJEÇÃO (GA)'!AM43</f>
        <v>427002.1324102545</v>
      </c>
      <c r="L41" s="110">
        <f>'[5]2-PROJEÇÃO (GA)'!AN43</f>
        <v>0</v>
      </c>
      <c r="M41" s="110">
        <f>'[5]2-PROJEÇÃO (GA)'!AO43</f>
        <v>587590.08815571887</v>
      </c>
      <c r="N41" s="114">
        <f>'[5]2-PROJEÇÃO (GA)'!AP43</f>
        <v>28826770.408943985</v>
      </c>
      <c r="O41" s="119">
        <f>'[5]2-PROJEÇÃO (GA)'!AQ43</f>
        <v>-104013946.69591889</v>
      </c>
    </row>
    <row r="42" spans="1:15" x14ac:dyDescent="0.25">
      <c r="A42" s="124">
        <f t="shared" ref="A42:A59" si="2">A41+1</f>
        <v>2060</v>
      </c>
      <c r="B42" s="113">
        <f>'[5]2-PROJEÇÃO (GA)'!AC44</f>
        <v>14.951536781851491</v>
      </c>
      <c r="C42" s="110">
        <f>'[5]2-PROJEÇÃO (GA)'!AD44</f>
        <v>61927.739452999653</v>
      </c>
      <c r="D42" s="110">
        <f>'[5]2-PROJEÇÃO (GA)'!AE44</f>
        <v>78655.347236281174</v>
      </c>
      <c r="E42" s="110">
        <f>'[5]2-PROJEÇÃO (GA)'!AF44</f>
        <v>0</v>
      </c>
      <c r="F42" s="110">
        <f>'[5]2-PROJEÇÃO (GA)'!AG44</f>
        <v>0</v>
      </c>
      <c r="G42" s="110">
        <f>'[5]2-PROJEÇÃO (GA)'!AH44</f>
        <v>0</v>
      </c>
      <c r="H42" s="114">
        <f>'[5]2-PROJEÇÃO (GA)'!AI44</f>
        <v>140583.08668928081</v>
      </c>
      <c r="I42" s="113">
        <f>'[5]2-PROJEÇÃO (GA)'!AJ44+'[5]2-PROJEÇÃO (GA)'!AK44</f>
        <v>549.53012037280121</v>
      </c>
      <c r="J42" s="110">
        <f>'[5]2-PROJEÇÃO (GA)'!AL44</f>
        <v>27263472.271986295</v>
      </c>
      <c r="K42" s="110">
        <f>'[5]2-PROJEÇÃO (GA)'!AM44</f>
        <v>433943.11655920994</v>
      </c>
      <c r="L42" s="110">
        <f>'[5]2-PROJEÇÃO (GA)'!AN44</f>
        <v>0</v>
      </c>
      <c r="M42" s="110">
        <f>'[5]2-PROJEÇÃO (GA)'!AO44</f>
        <v>577601.72747247934</v>
      </c>
      <c r="N42" s="114">
        <f>'[5]2-PROJEÇÃO (GA)'!AP44</f>
        <v>28275017.116017986</v>
      </c>
      <c r="O42" s="119">
        <f>'[5]2-PROJEÇÃO (GA)'!AQ44</f>
        <v>-132148380.72524759</v>
      </c>
    </row>
    <row r="43" spans="1:15" x14ac:dyDescent="0.25">
      <c r="A43" s="124">
        <f t="shared" si="2"/>
        <v>2061</v>
      </c>
      <c r="B43" s="113">
        <f>'[5]2-PROJEÇÃO (GA)'!AC45</f>
        <v>8.9663489613851439</v>
      </c>
      <c r="C43" s="110">
        <f>'[5]2-PROJEÇÃO (GA)'!AD45</f>
        <v>29387.858264891427</v>
      </c>
      <c r="D43" s="110">
        <f>'[5]2-PROJEÇÃO (GA)'!AE45</f>
        <v>37325.957911155208</v>
      </c>
      <c r="E43" s="110">
        <f>'[5]2-PROJEÇÃO (GA)'!AF45</f>
        <v>0</v>
      </c>
      <c r="F43" s="110">
        <f>'[5]2-PROJEÇÃO (GA)'!AG45</f>
        <v>0</v>
      </c>
      <c r="G43" s="110">
        <f>'[5]2-PROJEÇÃO (GA)'!AH45</f>
        <v>0</v>
      </c>
      <c r="H43" s="114">
        <f>'[5]2-PROJEÇÃO (GA)'!AI45</f>
        <v>66713.816176046632</v>
      </c>
      <c r="I43" s="113">
        <f>'[5]2-PROJEÇÃO (GA)'!AJ45+'[5]2-PROJEÇÃO (GA)'!AK45</f>
        <v>533.80331387824117</v>
      </c>
      <c r="J43" s="110">
        <f>'[5]2-PROJEÇÃO (GA)'!AL45</f>
        <v>26604467.946482234</v>
      </c>
      <c r="K43" s="110">
        <f>'[5]2-PROJEÇÃO (GA)'!AM45</f>
        <v>365546.53790584917</v>
      </c>
      <c r="L43" s="110">
        <f>'[5]2-PROJEÇÃO (GA)'!AN45</f>
        <v>0</v>
      </c>
      <c r="M43" s="110">
        <f>'[5]2-PROJEÇÃO (GA)'!AO45</f>
        <v>562845.97148542164</v>
      </c>
      <c r="N43" s="114">
        <f>'[5]2-PROJEÇÃO (GA)'!AP45</f>
        <v>27532860.455873504</v>
      </c>
      <c r="O43" s="119">
        <f>'[5]2-PROJEÇÃO (GA)'!AQ45</f>
        <v>-159614527.36494505</v>
      </c>
    </row>
    <row r="44" spans="1:15" x14ac:dyDescent="0.25">
      <c r="A44" s="124">
        <f t="shared" si="2"/>
        <v>2062</v>
      </c>
      <c r="B44" s="113">
        <f>'[5]2-PROJEÇÃO (GA)'!AC46</f>
        <v>6.973204195411526</v>
      </c>
      <c r="C44" s="110">
        <f>'[5]2-PROJEÇÃO (GA)'!AD46</f>
        <v>23994.44914055365</v>
      </c>
      <c r="D44" s="110">
        <f>'[5]2-PROJEÇÃO (GA)'!AE46</f>
        <v>30475.708391162974</v>
      </c>
      <c r="E44" s="110">
        <f>'[5]2-PROJEÇÃO (GA)'!AF46</f>
        <v>0</v>
      </c>
      <c r="F44" s="110">
        <f>'[5]2-PROJEÇÃO (GA)'!AG46</f>
        <v>0</v>
      </c>
      <c r="G44" s="110">
        <f>'[5]2-PROJEÇÃO (GA)'!AH46</f>
        <v>0</v>
      </c>
      <c r="H44" s="114">
        <f>'[5]2-PROJEÇÃO (GA)'!AI46</f>
        <v>54470.157531716628</v>
      </c>
      <c r="I44" s="113">
        <f>'[5]2-PROJEÇÃO (GA)'!AJ46+'[5]2-PROJEÇÃO (GA)'!AK46</f>
        <v>513.77039591715811</v>
      </c>
      <c r="J44" s="110">
        <f>'[5]2-PROJEÇÃO (GA)'!AL46</f>
        <v>25971167.135722145</v>
      </c>
      <c r="K44" s="110">
        <f>'[5]2-PROJEÇÃO (GA)'!AM46</f>
        <v>368112.13580384158</v>
      </c>
      <c r="L44" s="110">
        <f>'[5]2-PROJEÇÃO (GA)'!AN46</f>
        <v>0</v>
      </c>
      <c r="M44" s="110">
        <f>'[5]2-PROJEÇÃO (GA)'!AO46</f>
        <v>543622.68311662541</v>
      </c>
      <c r="N44" s="114">
        <f>'[5]2-PROJEÇÃO (GA)'!AP46</f>
        <v>26882901.954642612</v>
      </c>
      <c r="O44" s="119">
        <f>'[5]2-PROJEÇÃO (GA)'!AQ46</f>
        <v>-186442959.16205597</v>
      </c>
    </row>
    <row r="45" spans="1:15" x14ac:dyDescent="0.25">
      <c r="A45" s="124">
        <f t="shared" si="2"/>
        <v>2063</v>
      </c>
      <c r="B45" s="113">
        <f>'[5]2-PROJEÇÃO (GA)'!AC47</f>
        <v>4.980457276669422</v>
      </c>
      <c r="C45" s="110">
        <f>'[5]2-PROJEÇÃO (GA)'!AD47</f>
        <v>18460.000623776003</v>
      </c>
      <c r="D45" s="110">
        <f>'[5]2-PROJEÇÃO (GA)'!AE47</f>
        <v>23446.322631347681</v>
      </c>
      <c r="E45" s="110">
        <f>'[5]2-PROJEÇÃO (GA)'!AF47</f>
        <v>0</v>
      </c>
      <c r="F45" s="110">
        <f>'[5]2-PROJEÇÃO (GA)'!AG47</f>
        <v>0</v>
      </c>
      <c r="G45" s="110">
        <f>'[5]2-PROJEÇÃO (GA)'!AH47</f>
        <v>0</v>
      </c>
      <c r="H45" s="114">
        <f>'[5]2-PROJEÇÃO (GA)'!AI47</f>
        <v>41906.323255123687</v>
      </c>
      <c r="I45" s="113">
        <f>'[5]2-PROJEÇÃO (GA)'!AJ47+'[5]2-PROJEÇÃO (GA)'!AK47</f>
        <v>486.81406003258297</v>
      </c>
      <c r="J45" s="110">
        <f>'[5]2-PROJEÇÃO (GA)'!AL47</f>
        <v>24586708.356498707</v>
      </c>
      <c r="K45" s="110">
        <f>'[5]2-PROJEÇÃO (GA)'!AM47</f>
        <v>330503.71734141186</v>
      </c>
      <c r="L45" s="110">
        <f>'[5]2-PROJEÇÃO (GA)'!AN47</f>
        <v>0</v>
      </c>
      <c r="M45" s="110">
        <f>'[5]2-PROJEÇÃO (GA)'!AO47</f>
        <v>530233.06375531189</v>
      </c>
      <c r="N45" s="114">
        <f>'[5]2-PROJEÇÃO (GA)'!AP47</f>
        <v>25447445.13759543</v>
      </c>
      <c r="O45" s="119">
        <f>'[5]2-PROJEÇÃO (GA)'!AQ47</f>
        <v>-211848497.97639626</v>
      </c>
    </row>
    <row r="46" spans="1:15" x14ac:dyDescent="0.25">
      <c r="A46" s="124">
        <f t="shared" si="2"/>
        <v>2064</v>
      </c>
      <c r="B46" s="113">
        <f>'[5]2-PROJEÇÃO (GA)'!AC48</f>
        <v>3.9836448869669621</v>
      </c>
      <c r="C46" s="110">
        <f>'[5]2-PROJEÇÃO (GA)'!AD48</f>
        <v>11603.204379794259</v>
      </c>
      <c r="D46" s="110">
        <f>'[5]2-PROJEÇÃO (GA)'!AE48</f>
        <v>14737.403263991562</v>
      </c>
      <c r="E46" s="110">
        <f>'[5]2-PROJEÇÃO (GA)'!AF48</f>
        <v>0</v>
      </c>
      <c r="F46" s="110">
        <f>'[5]2-PROJEÇÃO (GA)'!AG48</f>
        <v>0</v>
      </c>
      <c r="G46" s="110">
        <f>'[5]2-PROJEÇÃO (GA)'!AH48</f>
        <v>0</v>
      </c>
      <c r="H46" s="114">
        <f>'[5]2-PROJEÇÃO (GA)'!AI48</f>
        <v>26340.607643785821</v>
      </c>
      <c r="I46" s="113">
        <f>'[5]2-PROJEÇÃO (GA)'!AJ48+'[5]2-PROJEÇÃO (GA)'!AK48</f>
        <v>458.79000827043137</v>
      </c>
      <c r="J46" s="110">
        <f>'[5]2-PROJEÇÃO (GA)'!AL48</f>
        <v>23408556.64162121</v>
      </c>
      <c r="K46" s="110">
        <f>'[5]2-PROJEÇÃO (GA)'!AM48</f>
        <v>327746.26065024699</v>
      </c>
      <c r="L46" s="110">
        <f>'[5]2-PROJEÇÃO (GA)'!AN48</f>
        <v>0</v>
      </c>
      <c r="M46" s="110">
        <f>'[5]2-PROJEÇÃO (GA)'!AO48</f>
        <v>500996.54041700007</v>
      </c>
      <c r="N46" s="114">
        <f>'[5]2-PROJEÇÃO (GA)'!AP48</f>
        <v>24237299.442688458</v>
      </c>
      <c r="O46" s="119">
        <f>'[5]2-PROJEÇÃO (GA)'!AQ48</f>
        <v>-236059456.81144094</v>
      </c>
    </row>
    <row r="47" spans="1:15" x14ac:dyDescent="0.25">
      <c r="A47" s="124">
        <f t="shared" si="2"/>
        <v>2065</v>
      </c>
      <c r="B47" s="113">
        <f>'[5]2-PROJEÇÃO (GA)'!AC49</f>
        <v>0.99605556064875933</v>
      </c>
      <c r="C47" s="110">
        <f>'[5]2-PROJEÇÃO (GA)'!AD49</f>
        <v>2929.8091058980503</v>
      </c>
      <c r="D47" s="110">
        <f>'[5]2-PROJEÇÃO (GA)'!AE49</f>
        <v>3721.1943241578692</v>
      </c>
      <c r="E47" s="110">
        <f>'[5]2-PROJEÇÃO (GA)'!AF49</f>
        <v>0</v>
      </c>
      <c r="F47" s="110">
        <f>'[5]2-PROJEÇÃO (GA)'!AG49</f>
        <v>0</v>
      </c>
      <c r="G47" s="110">
        <f>'[5]2-PROJEÇÃO (GA)'!AH49</f>
        <v>0</v>
      </c>
      <c r="H47" s="114">
        <f>'[5]2-PROJEÇÃO (GA)'!AI49</f>
        <v>6651.00343005592</v>
      </c>
      <c r="I47" s="113">
        <f>'[5]2-PROJEÇÃO (GA)'!AJ49+'[5]2-PROJEÇÃO (GA)'!AK49</f>
        <v>436.97018172066436</v>
      </c>
      <c r="J47" s="110">
        <f>'[5]2-PROJEÇÃO (GA)'!AL49</f>
        <v>22530311.041438792</v>
      </c>
      <c r="K47" s="110">
        <f>'[5]2-PROJEÇÃO (GA)'!AM49</f>
        <v>308622.50485887215</v>
      </c>
      <c r="L47" s="110">
        <f>'[5]2-PROJEÇÃO (GA)'!AN49</f>
        <v>0</v>
      </c>
      <c r="M47" s="110">
        <f>'[5]2-PROJEÇÃO (GA)'!AO49</f>
        <v>476393.18511149153</v>
      </c>
      <c r="N47" s="114">
        <f>'[5]2-PROJEÇÃO (GA)'!AP49</f>
        <v>23315326.731409159</v>
      </c>
      <c r="O47" s="119">
        <f>'[5]2-PROJEÇÃO (GA)'!AQ49</f>
        <v>-259368132.53942004</v>
      </c>
    </row>
    <row r="48" spans="1:15" x14ac:dyDescent="0.25">
      <c r="A48" s="124">
        <f t="shared" si="2"/>
        <v>2066</v>
      </c>
      <c r="B48" s="113">
        <f>'[5]2-PROJEÇÃO (GA)'!AC50</f>
        <v>0.99578240660902417</v>
      </c>
      <c r="C48" s="110">
        <f>'[5]2-PROJEÇÃO (GA)'!AD50</f>
        <v>2959.1071969570312</v>
      </c>
      <c r="D48" s="110">
        <f>'[5]2-PROJEÇÃO (GA)'!AE50</f>
        <v>3758.4062673994481</v>
      </c>
      <c r="E48" s="110">
        <f>'[5]2-PROJEÇÃO (GA)'!AF50</f>
        <v>0</v>
      </c>
      <c r="F48" s="110">
        <f>'[5]2-PROJEÇÃO (GA)'!AG50</f>
        <v>0</v>
      </c>
      <c r="G48" s="110">
        <f>'[5]2-PROJEÇÃO (GA)'!AH50</f>
        <v>0</v>
      </c>
      <c r="H48" s="114">
        <f>'[5]2-PROJEÇÃO (GA)'!AI50</f>
        <v>6717.5134643564797</v>
      </c>
      <c r="I48" s="113">
        <f>'[5]2-PROJEÇÃO (GA)'!AJ50+'[5]2-PROJEÇÃO (GA)'!AK50</f>
        <v>414.96709345706824</v>
      </c>
      <c r="J48" s="110">
        <f>'[5]2-PROJEÇÃO (GA)'!AL50</f>
        <v>21394933.104250751</v>
      </c>
      <c r="K48" s="110">
        <f>'[5]2-PROJEÇÃO (GA)'!AM50</f>
        <v>310927.29809793085</v>
      </c>
      <c r="L48" s="110">
        <f>'[5]2-PROJEÇÃO (GA)'!AN50</f>
        <v>0</v>
      </c>
      <c r="M48" s="110">
        <f>'[5]2-PROJEÇÃO (GA)'!AO50</f>
        <v>457199.62051013409</v>
      </c>
      <c r="N48" s="114">
        <f>'[5]2-PROJEÇÃO (GA)'!AP50</f>
        <v>22163060.022858817</v>
      </c>
      <c r="O48" s="119">
        <f>'[5]2-PROJEÇÃO (GA)'!AQ50</f>
        <v>-281524475.04881448</v>
      </c>
    </row>
    <row r="49" spans="1:15" x14ac:dyDescent="0.25">
      <c r="A49" s="124">
        <f t="shared" si="2"/>
        <v>2067</v>
      </c>
      <c r="B49" s="113">
        <f>'[5]2-PROJEÇÃO (GA)'!AC51</f>
        <v>0</v>
      </c>
      <c r="C49" s="110">
        <f>'[5]2-PROJEÇÃO (GA)'!AD51</f>
        <v>0</v>
      </c>
      <c r="D49" s="110">
        <f>'[5]2-PROJEÇÃO (GA)'!AE51</f>
        <v>0</v>
      </c>
      <c r="E49" s="110">
        <f>'[5]2-PROJEÇÃO (GA)'!AF51</f>
        <v>0</v>
      </c>
      <c r="F49" s="110">
        <f>'[5]2-PROJEÇÃO (GA)'!AG51</f>
        <v>0</v>
      </c>
      <c r="G49" s="110">
        <f>'[5]2-PROJEÇÃO (GA)'!AH51</f>
        <v>0</v>
      </c>
      <c r="H49" s="114">
        <f>'[5]2-PROJEÇÃO (GA)'!AI51</f>
        <v>0</v>
      </c>
      <c r="I49" s="113">
        <f>'[5]2-PROJEÇÃO (GA)'!AJ51+'[5]2-PROJEÇÃO (GA)'!AK51</f>
        <v>385.9579922066311</v>
      </c>
      <c r="J49" s="110">
        <f>'[5]2-PROJEÇÃO (GA)'!AL51</f>
        <v>19873475.181310471</v>
      </c>
      <c r="K49" s="110">
        <f>'[5]2-PROJEÇÃO (GA)'!AM51</f>
        <v>305886.86695034226</v>
      </c>
      <c r="L49" s="110">
        <f>'[5]2-PROJEÇÃO (GA)'!AN51</f>
        <v>0</v>
      </c>
      <c r="M49" s="110">
        <f>'[5]2-PROJEÇÃO (GA)'!AO51</f>
        <v>434542.36712699622</v>
      </c>
      <c r="N49" s="114">
        <f>'[5]2-PROJEÇÃO (GA)'!AP51</f>
        <v>20613904.415387809</v>
      </c>
      <c r="O49" s="119">
        <f>'[5]2-PROJEÇÃO (GA)'!AQ51</f>
        <v>-302138379.46420228</v>
      </c>
    </row>
    <row r="50" spans="1:15" x14ac:dyDescent="0.25">
      <c r="A50" s="124">
        <f t="shared" si="2"/>
        <v>2068</v>
      </c>
      <c r="B50" s="113">
        <f>'[5]2-PROJEÇÃO (GA)'!AC52</f>
        <v>0</v>
      </c>
      <c r="C50" s="110">
        <f>'[5]2-PROJEÇÃO (GA)'!AD52</f>
        <v>0</v>
      </c>
      <c r="D50" s="110">
        <f>'[5]2-PROJEÇÃO (GA)'!AE52</f>
        <v>0</v>
      </c>
      <c r="E50" s="110">
        <f>'[5]2-PROJEÇÃO (GA)'!AF52</f>
        <v>0</v>
      </c>
      <c r="F50" s="110">
        <f>'[5]2-PROJEÇÃO (GA)'!AG52</f>
        <v>0</v>
      </c>
      <c r="G50" s="110">
        <f>'[5]2-PROJEÇÃO (GA)'!AH52</f>
        <v>0</v>
      </c>
      <c r="H50" s="114">
        <f>'[5]2-PROJEÇÃO (GA)'!AI52</f>
        <v>0</v>
      </c>
      <c r="I50" s="113">
        <f>'[5]2-PROJEÇÃO (GA)'!AJ52+'[5]2-PROJEÇÃO (GA)'!AK52</f>
        <v>353.95388707425741</v>
      </c>
      <c r="J50" s="110">
        <f>'[5]2-PROJEÇÃO (GA)'!AL52</f>
        <v>18193232.042897619</v>
      </c>
      <c r="K50" s="110">
        <f>'[5]2-PROJEÇÃO (GA)'!AM52</f>
        <v>298940.44408543082</v>
      </c>
      <c r="L50" s="110">
        <f>'[5]2-PROJEÇÃO (GA)'!AN52</f>
        <v>0</v>
      </c>
      <c r="M50" s="110">
        <f>'[5]2-PROJEÇÃO (GA)'!AO52</f>
        <v>403587.24096521625</v>
      </c>
      <c r="N50" s="114">
        <f>'[5]2-PROJEÇÃO (GA)'!AP52</f>
        <v>18895759.727948267</v>
      </c>
      <c r="O50" s="119">
        <f>'[5]2-PROJEÇÃO (GA)'!AQ52</f>
        <v>-321034139.19215053</v>
      </c>
    </row>
    <row r="51" spans="1:15" x14ac:dyDescent="0.25">
      <c r="A51" s="124">
        <f t="shared" si="2"/>
        <v>2069</v>
      </c>
      <c r="B51" s="113">
        <f>'[5]2-PROJEÇÃO (GA)'!AC53</f>
        <v>0</v>
      </c>
      <c r="C51" s="110">
        <f>'[5]2-PROJEÇÃO (GA)'!AD53</f>
        <v>0</v>
      </c>
      <c r="D51" s="110">
        <f>'[5]2-PROJEÇÃO (GA)'!AE53</f>
        <v>0</v>
      </c>
      <c r="E51" s="110">
        <f>'[5]2-PROJEÇÃO (GA)'!AF53</f>
        <v>0</v>
      </c>
      <c r="F51" s="110">
        <f>'[5]2-PROJEÇÃO (GA)'!AG53</f>
        <v>0</v>
      </c>
      <c r="G51" s="110">
        <f>'[5]2-PROJEÇÃO (GA)'!AH53</f>
        <v>0</v>
      </c>
      <c r="H51" s="114">
        <f>'[5]2-PROJEÇÃO (GA)'!AI53</f>
        <v>0</v>
      </c>
      <c r="I51" s="113">
        <f>'[5]2-PROJEÇÃO (GA)'!AJ53+'[5]2-PROJEÇÃO (GA)'!AK53</f>
        <v>328.94962109656399</v>
      </c>
      <c r="J51" s="110">
        <f>'[5]2-PROJEÇÃO (GA)'!AL53</f>
        <v>17185572.709391672</v>
      </c>
      <c r="K51" s="110">
        <f>'[5]2-PROJEÇÃO (GA)'!AM53</f>
        <v>296889.61858139583</v>
      </c>
      <c r="L51" s="110">
        <f>'[5]2-PROJEÇÃO (GA)'!AN53</f>
        <v>0</v>
      </c>
      <c r="M51" s="110">
        <f>'[5]2-PROJEÇÃO (GA)'!AO53</f>
        <v>369843.44973966101</v>
      </c>
      <c r="N51" s="114">
        <f>'[5]2-PROJEÇÃO (GA)'!AP53</f>
        <v>17852305.777712729</v>
      </c>
      <c r="O51" s="119">
        <f>'[5]2-PROJEÇÃO (GA)'!AQ53</f>
        <v>-338886444.96986324</v>
      </c>
    </row>
    <row r="52" spans="1:15" x14ac:dyDescent="0.25">
      <c r="A52" s="124">
        <f t="shared" si="2"/>
        <v>2070</v>
      </c>
      <c r="B52" s="113">
        <f>'[5]2-PROJEÇÃO (GA)'!AC54</f>
        <v>0</v>
      </c>
      <c r="C52" s="110">
        <f>'[5]2-PROJEÇÃO (GA)'!AD54</f>
        <v>0</v>
      </c>
      <c r="D52" s="110">
        <f>'[5]2-PROJEÇÃO (GA)'!AE54</f>
        <v>0</v>
      </c>
      <c r="E52" s="110">
        <f>'[5]2-PROJEÇÃO (GA)'!AF54</f>
        <v>0</v>
      </c>
      <c r="F52" s="110">
        <f>'[5]2-PROJEÇÃO (GA)'!AG54</f>
        <v>0</v>
      </c>
      <c r="G52" s="110">
        <f>'[5]2-PROJEÇÃO (GA)'!AH54</f>
        <v>0</v>
      </c>
      <c r="H52" s="114">
        <f>'[5]2-PROJEÇÃO (GA)'!AI54</f>
        <v>0</v>
      </c>
      <c r="I52" s="113">
        <f>'[5]2-PROJEÇÃO (GA)'!AJ54+'[5]2-PROJEÇÃO (GA)'!AK54</f>
        <v>306.945169855404</v>
      </c>
      <c r="J52" s="110">
        <f>'[5]2-PROJEÇÃO (GA)'!AL54</f>
        <v>15809488.186045978</v>
      </c>
      <c r="K52" s="110">
        <f>'[5]2-PROJEÇÃO (GA)'!AM54</f>
        <v>297763.03625835833</v>
      </c>
      <c r="L52" s="110">
        <f>'[5]2-PROJEÇÃO (GA)'!AN54</f>
        <v>0</v>
      </c>
      <c r="M52" s="110">
        <f>'[5]2-PROJEÇÃO (GA)'!AO54</f>
        <v>349649.24655946135</v>
      </c>
      <c r="N52" s="114">
        <f>'[5]2-PROJEÇÃO (GA)'!AP54</f>
        <v>16456900.468863798</v>
      </c>
      <c r="O52" s="119">
        <f>'[5]2-PROJEÇÃO (GA)'!AQ54</f>
        <v>-355343345.43872702</v>
      </c>
    </row>
    <row r="53" spans="1:15" x14ac:dyDescent="0.25">
      <c r="A53" s="124">
        <f t="shared" si="2"/>
        <v>2071</v>
      </c>
      <c r="B53" s="113">
        <f>'[5]2-PROJEÇÃO (GA)'!AC55</f>
        <v>0</v>
      </c>
      <c r="C53" s="110">
        <f>'[5]2-PROJEÇÃO (GA)'!AD55</f>
        <v>0</v>
      </c>
      <c r="D53" s="110">
        <f>'[5]2-PROJEÇÃO (GA)'!AE55</f>
        <v>0</v>
      </c>
      <c r="E53" s="110">
        <f>'[5]2-PROJEÇÃO (GA)'!AF55</f>
        <v>0</v>
      </c>
      <c r="F53" s="110">
        <f>'[5]2-PROJEÇÃO (GA)'!AG55</f>
        <v>0</v>
      </c>
      <c r="G53" s="110">
        <f>'[5]2-PROJEÇÃO (GA)'!AH55</f>
        <v>0</v>
      </c>
      <c r="H53" s="114">
        <f>'[5]2-PROJEÇÃO (GA)'!AI55</f>
        <v>0</v>
      </c>
      <c r="I53" s="113">
        <f>'[5]2-PROJEÇÃO (GA)'!AJ55+'[5]2-PROJEÇÃO (GA)'!AK55</f>
        <v>288.94050560031781</v>
      </c>
      <c r="J53" s="110">
        <f>'[5]2-PROJEÇÃO (GA)'!AL55</f>
        <v>15099969.367540777</v>
      </c>
      <c r="K53" s="110">
        <f>'[5]2-PROJEÇÃO (GA)'!AM55</f>
        <v>302808.48166620801</v>
      </c>
      <c r="L53" s="110">
        <f>'[5]2-PROJEÇÃO (GA)'!AN55</f>
        <v>0</v>
      </c>
      <c r="M53" s="110">
        <f>'[5]2-PROJEÇÃO (GA)'!AO55</f>
        <v>322145.02444608673</v>
      </c>
      <c r="N53" s="114">
        <f>'[5]2-PROJEÇÃO (GA)'!AP55</f>
        <v>15724922.873653071</v>
      </c>
      <c r="O53" s="119">
        <f>'[5]2-PROJEÇÃO (GA)'!AQ55</f>
        <v>-371068268.31238008</v>
      </c>
    </row>
    <row r="54" spans="1:15" x14ac:dyDescent="0.25">
      <c r="A54" s="124">
        <f t="shared" si="2"/>
        <v>2072</v>
      </c>
      <c r="B54" s="113">
        <f>'[5]2-PROJEÇÃO (GA)'!AC56</f>
        <v>0</v>
      </c>
      <c r="C54" s="110">
        <f>'[5]2-PROJEÇÃO (GA)'!AD56</f>
        <v>0</v>
      </c>
      <c r="D54" s="110">
        <f>'[5]2-PROJEÇÃO (GA)'!AE56</f>
        <v>0</v>
      </c>
      <c r="E54" s="110">
        <f>'[5]2-PROJEÇÃO (GA)'!AF56</f>
        <v>0</v>
      </c>
      <c r="F54" s="110">
        <f>'[5]2-PROJEÇÃO (GA)'!AG56</f>
        <v>0</v>
      </c>
      <c r="G54" s="110">
        <f>'[5]2-PROJEÇÃO (GA)'!AH56</f>
        <v>0</v>
      </c>
      <c r="H54" s="114">
        <f>'[5]2-PROJEÇÃO (GA)'!AI56</f>
        <v>0</v>
      </c>
      <c r="I54" s="113">
        <f>'[5]2-PROJEÇÃO (GA)'!AJ56+'[5]2-PROJEÇÃO (GA)'!AK56</f>
        <v>269.9355965255566</v>
      </c>
      <c r="J54" s="110">
        <f>'[5]2-PROJEÇÃO (GA)'!AL56</f>
        <v>14309849.207470456</v>
      </c>
      <c r="K54" s="110">
        <f>'[5]2-PROJEÇÃO (GA)'!AM56</f>
        <v>306687.72697196447</v>
      </c>
      <c r="L54" s="110">
        <f>'[5]2-PROJEÇÃO (GA)'!AN56</f>
        <v>0</v>
      </c>
      <c r="M54" s="110">
        <f>'[5]2-PROJEÇÃO (GA)'!AO56</f>
        <v>308055.55698413966</v>
      </c>
      <c r="N54" s="114">
        <f>'[5]2-PROJEÇÃO (GA)'!AP56</f>
        <v>14924592.491426561</v>
      </c>
      <c r="O54" s="119">
        <f>'[5]2-PROJEÇÃO (GA)'!AQ56</f>
        <v>-385992860.80380666</v>
      </c>
    </row>
    <row r="55" spans="1:15" x14ac:dyDescent="0.25">
      <c r="A55" s="124">
        <f t="shared" si="2"/>
        <v>2073</v>
      </c>
      <c r="B55" s="113">
        <f>'[5]2-PROJEÇÃO (GA)'!AC57</f>
        <v>0</v>
      </c>
      <c r="C55" s="110">
        <f>'[5]2-PROJEÇÃO (GA)'!AD57</f>
        <v>0</v>
      </c>
      <c r="D55" s="110">
        <f>'[5]2-PROJEÇÃO (GA)'!AE57</f>
        <v>0</v>
      </c>
      <c r="E55" s="110">
        <f>'[5]2-PROJEÇÃO (GA)'!AF57</f>
        <v>0</v>
      </c>
      <c r="F55" s="110">
        <f>'[5]2-PROJEÇÃO (GA)'!AG57</f>
        <v>0</v>
      </c>
      <c r="G55" s="110">
        <f>'[5]2-PROJEÇÃO (GA)'!AH57</f>
        <v>0</v>
      </c>
      <c r="H55" s="114">
        <f>'[5]2-PROJEÇÃO (GA)'!AI57</f>
        <v>0</v>
      </c>
      <c r="I55" s="113">
        <f>'[5]2-PROJEÇÃO (GA)'!AJ57+'[5]2-PROJEÇÃO (GA)'!AK57</f>
        <v>239</v>
      </c>
      <c r="J55" s="110">
        <f>'[5]2-PROJEÇÃO (GA)'!AL57</f>
        <v>12904280.498564243</v>
      </c>
      <c r="K55" s="110">
        <f>'[5]2-PROJEÇÃO (GA)'!AM57</f>
        <v>284876.58394973871</v>
      </c>
      <c r="L55" s="110">
        <f>'[5]2-PROJEÇÃO (GA)'!AN57</f>
        <v>0</v>
      </c>
      <c r="M55" s="110">
        <f>'[5]2-PROJEÇÃO (GA)'!AO57</f>
        <v>292330.73868884845</v>
      </c>
      <c r="N55" s="114">
        <f>'[5]2-PROJEÇÃO (GA)'!AP57</f>
        <v>13481487.821202831</v>
      </c>
      <c r="O55" s="119">
        <f>'[5]2-PROJEÇÃO (GA)'!AQ57</f>
        <v>-399474348.62500948</v>
      </c>
    </row>
    <row r="56" spans="1:15" x14ac:dyDescent="0.25">
      <c r="A56" s="124">
        <f t="shared" si="2"/>
        <v>2074</v>
      </c>
      <c r="B56" s="113">
        <f>'[5]2-PROJEÇÃO (GA)'!AC58</f>
        <v>0</v>
      </c>
      <c r="C56" s="110">
        <f>'[5]2-PROJEÇÃO (GA)'!AD58</f>
        <v>0</v>
      </c>
      <c r="D56" s="110">
        <f>'[5]2-PROJEÇÃO (GA)'!AE58</f>
        <v>0</v>
      </c>
      <c r="E56" s="110">
        <f>'[5]2-PROJEÇÃO (GA)'!AF58</f>
        <v>0</v>
      </c>
      <c r="F56" s="110">
        <f>'[5]2-PROJEÇÃO (GA)'!AG58</f>
        <v>0</v>
      </c>
      <c r="G56" s="110">
        <f>'[5]2-PROJEÇÃO (GA)'!AH58</f>
        <v>0</v>
      </c>
      <c r="H56" s="114">
        <f>'[5]2-PROJEÇÃO (GA)'!AI58</f>
        <v>0</v>
      </c>
      <c r="I56" s="113">
        <f>'[5]2-PROJEÇÃO (GA)'!AJ58+'[5]2-PROJEÇÃO (GA)'!AK58</f>
        <v>223.99999999999997</v>
      </c>
      <c r="J56" s="110">
        <f>'[5]2-PROJEÇÃO (GA)'!AL58</f>
        <v>12270639.204113584</v>
      </c>
      <c r="K56" s="110">
        <f>'[5]2-PROJEÇÃO (GA)'!AM58</f>
        <v>291722.92220754438</v>
      </c>
      <c r="L56" s="110">
        <f>'[5]2-PROJEÇÃO (GA)'!AN58</f>
        <v>0</v>
      </c>
      <c r="M56" s="110">
        <f>'[5]2-PROJEÇÃO (GA)'!AO58</f>
        <v>263783.14165027963</v>
      </c>
      <c r="N56" s="114">
        <f>'[5]2-PROJEÇÃO (GA)'!AP58</f>
        <v>12826145.267971408</v>
      </c>
      <c r="O56" s="119">
        <f>'[5]2-PROJEÇÃO (GA)'!AQ58</f>
        <v>-412300493.89298087</v>
      </c>
    </row>
    <row r="57" spans="1:15" x14ac:dyDescent="0.25">
      <c r="A57" s="124">
        <f t="shared" si="2"/>
        <v>2075</v>
      </c>
      <c r="B57" s="113">
        <f>'[5]2-PROJEÇÃO (GA)'!AC59</f>
        <v>0</v>
      </c>
      <c r="C57" s="110">
        <f>'[5]2-PROJEÇÃO (GA)'!AD59</f>
        <v>0</v>
      </c>
      <c r="D57" s="110">
        <f>'[5]2-PROJEÇÃO (GA)'!AE59</f>
        <v>0</v>
      </c>
      <c r="E57" s="110">
        <f>'[5]2-PROJEÇÃO (GA)'!AF59</f>
        <v>0</v>
      </c>
      <c r="F57" s="110">
        <f>'[5]2-PROJEÇÃO (GA)'!AG59</f>
        <v>0</v>
      </c>
      <c r="G57" s="110">
        <f>'[5]2-PROJEÇÃO (GA)'!AH59</f>
        <v>0</v>
      </c>
      <c r="H57" s="114">
        <f>'[5]2-PROJEÇÃO (GA)'!AI59</f>
        <v>0</v>
      </c>
      <c r="I57" s="113">
        <f>'[5]2-PROJEÇÃO (GA)'!AJ59+'[5]2-PROJEÇÃO (GA)'!AK59</f>
        <v>201</v>
      </c>
      <c r="J57" s="110">
        <f>'[5]2-PROJEÇÃO (GA)'!AL59</f>
        <v>11172158.106658183</v>
      </c>
      <c r="K57" s="110">
        <f>'[5]2-PROJEÇÃO (GA)'!AM59</f>
        <v>290491.04781436425</v>
      </c>
      <c r="L57" s="110">
        <f>'[5]2-PROJEÇÃO (GA)'!AN59</f>
        <v>0</v>
      </c>
      <c r="M57" s="110">
        <f>'[5]2-PROJEÇÃO (GA)'!AO59</f>
        <v>251247.24252642255</v>
      </c>
      <c r="N57" s="114">
        <f>'[5]2-PROJEÇÃO (GA)'!AP59</f>
        <v>11713896.39699897</v>
      </c>
      <c r="O57" s="119">
        <f>'[5]2-PROJEÇÃO (GA)'!AQ59</f>
        <v>-424014390.28997982</v>
      </c>
    </row>
    <row r="58" spans="1:15" x14ac:dyDescent="0.25">
      <c r="A58" s="124">
        <f t="shared" si="2"/>
        <v>2076</v>
      </c>
      <c r="B58" s="113">
        <f>'[5]2-PROJEÇÃO (GA)'!AC60</f>
        <v>0</v>
      </c>
      <c r="C58" s="110">
        <f>'[5]2-PROJEÇÃO (GA)'!AD60</f>
        <v>0</v>
      </c>
      <c r="D58" s="110">
        <f>'[5]2-PROJEÇÃO (GA)'!AE60</f>
        <v>0</v>
      </c>
      <c r="E58" s="110">
        <f>'[5]2-PROJEÇÃO (GA)'!AF60</f>
        <v>0</v>
      </c>
      <c r="F58" s="110">
        <f>'[5]2-PROJEÇÃO (GA)'!AG60</f>
        <v>0</v>
      </c>
      <c r="G58" s="110">
        <f>'[5]2-PROJEÇÃO (GA)'!AH60</f>
        <v>0</v>
      </c>
      <c r="H58" s="114">
        <f>'[5]2-PROJEÇÃO (GA)'!AI60</f>
        <v>0</v>
      </c>
      <c r="I58" s="113">
        <f>'[5]2-PROJEÇÃO (GA)'!AJ60+'[5]2-PROJEÇÃO (GA)'!AK60</f>
        <v>186.00000000000003</v>
      </c>
      <c r="J58" s="110">
        <f>'[5]2-PROJEÇÃO (GA)'!AL60</f>
        <v>10489787.838929586</v>
      </c>
      <c r="K58" s="110">
        <f>'[5]2-PROJEÇÃO (GA)'!AM60</f>
        <v>297980.6760738279</v>
      </c>
      <c r="L58" s="110">
        <f>'[5]2-PROJEÇÃO (GA)'!AN60</f>
        <v>0</v>
      </c>
      <c r="M58" s="110">
        <f>'[5]2-PROJEÇÃO (GA)'!AO60</f>
        <v>229252.98308945095</v>
      </c>
      <c r="N58" s="114">
        <f>'[5]2-PROJEÇÃO (GA)'!AP60</f>
        <v>11017021.498092866</v>
      </c>
      <c r="O58" s="119">
        <f>'[5]2-PROJEÇÃO (GA)'!AQ60</f>
        <v>-435031411.78807271</v>
      </c>
    </row>
    <row r="59" spans="1:15" x14ac:dyDescent="0.25">
      <c r="A59" s="125">
        <f t="shared" si="2"/>
        <v>2077</v>
      </c>
      <c r="B59" s="113">
        <f>'[5]2-PROJEÇÃO (GA)'!AC61</f>
        <v>0</v>
      </c>
      <c r="C59" s="110">
        <f>'[5]2-PROJEÇÃO (GA)'!AD61</f>
        <v>0</v>
      </c>
      <c r="D59" s="110">
        <f>'[5]2-PROJEÇÃO (GA)'!AE61</f>
        <v>0</v>
      </c>
      <c r="E59" s="110">
        <f>'[5]2-PROJEÇÃO (GA)'!AF61</f>
        <v>0</v>
      </c>
      <c r="F59" s="110">
        <f>'[5]2-PROJEÇÃO (GA)'!AG61</f>
        <v>0</v>
      </c>
      <c r="G59" s="110">
        <f>'[5]2-PROJEÇÃO (GA)'!AH61</f>
        <v>0</v>
      </c>
      <c r="H59" s="114">
        <f>'[5]2-PROJEÇÃO (GA)'!AI61</f>
        <v>0</v>
      </c>
      <c r="I59" s="113">
        <f>'[5]2-PROJEÇÃO (GA)'!AJ61+'[5]2-PROJEÇÃO (GA)'!AK61</f>
        <v>167.00000000000003</v>
      </c>
      <c r="J59" s="110">
        <f>'[5]2-PROJEÇÃO (GA)'!AL61</f>
        <v>9551801.818237232</v>
      </c>
      <c r="K59" s="110">
        <f>'[5]2-PROJEÇÃO (GA)'!AM61</f>
        <v>300092.69158592203</v>
      </c>
      <c r="L59" s="110">
        <f>'[5]2-PROJEÇÃO (GA)'!AN61</f>
        <v>0</v>
      </c>
      <c r="M59" s="110">
        <f>'[5]2-PROJEÇÃO (GA)'!AO61</f>
        <v>215755.37030006829</v>
      </c>
      <c r="N59" s="114">
        <f>'[5]2-PROJEÇÃO (GA)'!AP61</f>
        <v>10067649.880123222</v>
      </c>
      <c r="O59" s="119">
        <f>'[5]2-PROJEÇÃO (GA)'!AQ61</f>
        <v>-445099061.6681959</v>
      </c>
    </row>
    <row r="60" spans="1:15" x14ac:dyDescent="0.25">
      <c r="A60" s="124">
        <f>A59+1</f>
        <v>2078</v>
      </c>
      <c r="B60" s="113">
        <f>'[5]2-PROJEÇÃO (GA)'!AC62</f>
        <v>0</v>
      </c>
      <c r="C60" s="110">
        <f>'[5]2-PROJEÇÃO (GA)'!AD62</f>
        <v>0</v>
      </c>
      <c r="D60" s="110">
        <f>'[5]2-PROJEÇÃO (GA)'!AE62</f>
        <v>0</v>
      </c>
      <c r="E60" s="110">
        <f>'[5]2-PROJEÇÃO (GA)'!AF62</f>
        <v>0</v>
      </c>
      <c r="F60" s="110">
        <f>'[5]2-PROJEÇÃO (GA)'!AG62</f>
        <v>0</v>
      </c>
      <c r="G60" s="110">
        <f>'[5]2-PROJEÇÃO (GA)'!AH62</f>
        <v>0</v>
      </c>
      <c r="H60" s="114">
        <f>'[5]2-PROJEÇÃO (GA)'!AI62</f>
        <v>0</v>
      </c>
      <c r="I60" s="113">
        <f>'[5]2-PROJEÇÃO (GA)'!AJ62+'[5]2-PROJEÇÃO (GA)'!AK62</f>
        <v>151</v>
      </c>
      <c r="J60" s="110">
        <f>'[5]2-PROJEÇÃO (GA)'!AL62</f>
        <v>8762499.4640971385</v>
      </c>
      <c r="K60" s="110">
        <f>'[5]2-PROJEÇÃO (GA)'!AM62</f>
        <v>306899.58634523745</v>
      </c>
      <c r="L60" s="110">
        <f>'[5]2-PROJEÇÃO (GA)'!AN62</f>
        <v>0</v>
      </c>
      <c r="M60" s="110">
        <f>'[5]2-PROJEÇÃO (GA)'!AO62</f>
        <v>197037.89019646309</v>
      </c>
      <c r="N60" s="114">
        <f>'[5]2-PROJEÇÃO (GA)'!AP62</f>
        <v>9266436.9406388383</v>
      </c>
      <c r="O60" s="119">
        <f>'[5]2-PROJEÇÃO (GA)'!AQ62</f>
        <v>-454365498.60883474</v>
      </c>
    </row>
    <row r="61" spans="1:15" x14ac:dyDescent="0.25">
      <c r="A61" s="124">
        <f t="shared" ref="A61:A78" si="3">A60+1</f>
        <v>2079</v>
      </c>
      <c r="B61" s="113">
        <f>'[5]2-PROJEÇÃO (GA)'!AC63</f>
        <v>0</v>
      </c>
      <c r="C61" s="110">
        <f>'[5]2-PROJEÇÃO (GA)'!AD63</f>
        <v>0</v>
      </c>
      <c r="D61" s="110">
        <f>'[5]2-PROJEÇÃO (GA)'!AE63</f>
        <v>0</v>
      </c>
      <c r="E61" s="110">
        <f>'[5]2-PROJEÇÃO (GA)'!AF63</f>
        <v>0</v>
      </c>
      <c r="F61" s="110">
        <f>'[5]2-PROJEÇÃO (GA)'!AG63</f>
        <v>0</v>
      </c>
      <c r="G61" s="110">
        <f>'[5]2-PROJEÇÃO (GA)'!AH63</f>
        <v>0</v>
      </c>
      <c r="H61" s="114">
        <f>'[5]2-PROJEÇÃO (GA)'!AI63</f>
        <v>0</v>
      </c>
      <c r="I61" s="113">
        <f>'[5]2-PROJEÇÃO (GA)'!AJ63+'[5]2-PROJEÇÃO (GA)'!AK63</f>
        <v>126</v>
      </c>
      <c r="J61" s="110">
        <f>'[5]2-PROJEÇÃO (GA)'!AL63</f>
        <v>7418507.0574929276</v>
      </c>
      <c r="K61" s="110">
        <f>'[5]2-PROJEÇÃO (GA)'!AM63</f>
        <v>302910.66694035794</v>
      </c>
      <c r="L61" s="110">
        <f>'[5]2-PROJEÇÃO (GA)'!AN63</f>
        <v>0</v>
      </c>
      <c r="M61" s="110">
        <f>'[5]2-PROJEÇÃO (GA)'!AO63</f>
        <v>181387.98100884751</v>
      </c>
      <c r="N61" s="114">
        <f>'[5]2-PROJEÇÃO (GA)'!AP63</f>
        <v>7902805.7054421324</v>
      </c>
      <c r="O61" s="119">
        <f>'[5]2-PROJEÇÃO (GA)'!AQ63</f>
        <v>-462268304.31427687</v>
      </c>
    </row>
    <row r="62" spans="1:15" x14ac:dyDescent="0.25">
      <c r="A62" s="124">
        <f t="shared" si="3"/>
        <v>2080</v>
      </c>
      <c r="B62" s="113">
        <f>'[5]2-PROJEÇÃO (GA)'!AC64</f>
        <v>0</v>
      </c>
      <c r="C62" s="110">
        <f>'[5]2-PROJEÇÃO (GA)'!AD64</f>
        <v>0</v>
      </c>
      <c r="D62" s="110">
        <f>'[5]2-PROJEÇÃO (GA)'!AE64</f>
        <v>0</v>
      </c>
      <c r="E62" s="110">
        <f>'[5]2-PROJEÇÃO (GA)'!AF64</f>
        <v>0</v>
      </c>
      <c r="F62" s="110">
        <f>'[5]2-PROJEÇÃO (GA)'!AG64</f>
        <v>0</v>
      </c>
      <c r="G62" s="110">
        <f>'[5]2-PROJEÇÃO (GA)'!AH64</f>
        <v>0</v>
      </c>
      <c r="H62" s="114">
        <f>'[5]2-PROJEÇÃO (GA)'!AI64</f>
        <v>0</v>
      </c>
      <c r="I62" s="113">
        <f>'[5]2-PROJEÇÃO (GA)'!AJ64+'[5]2-PROJEÇÃO (GA)'!AK64</f>
        <v>105</v>
      </c>
      <c r="J62" s="110">
        <f>'[5]2-PROJEÇÃO (GA)'!AL64</f>
        <v>6270515.3542161044</v>
      </c>
      <c r="K62" s="110">
        <f>'[5]2-PROJEÇÃO (GA)'!AM64</f>
        <v>297777.86309480539</v>
      </c>
      <c r="L62" s="110">
        <f>'[5]2-PROJEÇÃO (GA)'!AN64</f>
        <v>0</v>
      </c>
      <c r="M62" s="110">
        <f>'[5]2-PROJEÇÃO (GA)'!AO64</f>
        <v>154428.3544886657</v>
      </c>
      <c r="N62" s="114">
        <f>'[5]2-PROJEÇÃO (GA)'!AP64</f>
        <v>6722721.5717995763</v>
      </c>
      <c r="O62" s="119">
        <f>'[5]2-PROJEÇÃO (GA)'!AQ64</f>
        <v>-468991025.88607645</v>
      </c>
    </row>
    <row r="63" spans="1:15" x14ac:dyDescent="0.25">
      <c r="A63" s="124">
        <f t="shared" si="3"/>
        <v>2081</v>
      </c>
      <c r="B63" s="113">
        <f>'[5]2-PROJEÇÃO (GA)'!AC65</f>
        <v>0</v>
      </c>
      <c r="C63" s="110">
        <f>'[5]2-PROJEÇÃO (GA)'!AD65</f>
        <v>0</v>
      </c>
      <c r="D63" s="110">
        <f>'[5]2-PROJEÇÃO (GA)'!AE65</f>
        <v>0</v>
      </c>
      <c r="E63" s="110">
        <f>'[5]2-PROJEÇÃO (GA)'!AF65</f>
        <v>0</v>
      </c>
      <c r="F63" s="110">
        <f>'[5]2-PROJEÇÃO (GA)'!AG65</f>
        <v>0</v>
      </c>
      <c r="G63" s="110">
        <f>'[5]2-PROJEÇÃO (GA)'!AH65</f>
        <v>0</v>
      </c>
      <c r="H63" s="114">
        <f>'[5]2-PROJEÇÃO (GA)'!AI65</f>
        <v>0</v>
      </c>
      <c r="I63" s="113">
        <f>'[5]2-PROJEÇÃO (GA)'!AJ65+'[5]2-PROJEÇÃO (GA)'!AK65</f>
        <v>88</v>
      </c>
      <c r="J63" s="110">
        <f>'[5]2-PROJEÇÃO (GA)'!AL65</f>
        <v>5333446.8569383919</v>
      </c>
      <c r="K63" s="110">
        <f>'[5]2-PROJEÇÃO (GA)'!AM65</f>
        <v>300221.72683217446</v>
      </c>
      <c r="L63" s="110">
        <f>'[5]2-PROJEÇÃO (GA)'!AN65</f>
        <v>0</v>
      </c>
      <c r="M63" s="110">
        <f>'[5]2-PROJEÇÃO (GA)'!AO65</f>
        <v>131365.86434621821</v>
      </c>
      <c r="N63" s="114">
        <f>'[5]2-PROJEÇÃO (GA)'!AP65</f>
        <v>5765034.4481167849</v>
      </c>
      <c r="O63" s="119">
        <f>'[5]2-PROJEÇÃO (GA)'!AQ65</f>
        <v>-474756060.33419323</v>
      </c>
    </row>
    <row r="64" spans="1:15" x14ac:dyDescent="0.25">
      <c r="A64" s="124">
        <f t="shared" si="3"/>
        <v>2082</v>
      </c>
      <c r="B64" s="113">
        <f>'[5]2-PROJEÇÃO (GA)'!AC66</f>
        <v>0</v>
      </c>
      <c r="C64" s="110">
        <f>'[5]2-PROJEÇÃO (GA)'!AD66</f>
        <v>0</v>
      </c>
      <c r="D64" s="110">
        <f>'[5]2-PROJEÇÃO (GA)'!AE66</f>
        <v>0</v>
      </c>
      <c r="E64" s="110">
        <f>'[5]2-PROJEÇÃO (GA)'!AF66</f>
        <v>0</v>
      </c>
      <c r="F64" s="110">
        <f>'[5]2-PROJEÇÃO (GA)'!AG66</f>
        <v>0</v>
      </c>
      <c r="G64" s="110">
        <f>'[5]2-PROJEÇÃO (GA)'!AH66</f>
        <v>0</v>
      </c>
      <c r="H64" s="114">
        <f>'[5]2-PROJEÇÃO (GA)'!AI66</f>
        <v>0</v>
      </c>
      <c r="I64" s="113">
        <f>'[5]2-PROJEÇÃO (GA)'!AJ66+'[5]2-PROJEÇÃO (GA)'!AK66</f>
        <v>75.000000000000014</v>
      </c>
      <c r="J64" s="110">
        <f>'[5]2-PROJEÇÃO (GA)'!AL66</f>
        <v>4609807.9059338681</v>
      </c>
      <c r="K64" s="110">
        <f>'[5]2-PROJEÇÃO (GA)'!AM66</f>
        <v>302575.38742234191</v>
      </c>
      <c r="L64" s="110">
        <f>'[5]2-PROJEÇÃO (GA)'!AN66</f>
        <v>0</v>
      </c>
      <c r="M64" s="110">
        <f>'[5]2-PROJEÇÃO (GA)'!AO66</f>
        <v>112673.37167541134</v>
      </c>
      <c r="N64" s="114">
        <f>'[5]2-PROJEÇÃO (GA)'!AP66</f>
        <v>5025056.6650316212</v>
      </c>
      <c r="O64" s="119">
        <f>'[5]2-PROJEÇÃO (GA)'!AQ66</f>
        <v>-479781116.99922484</v>
      </c>
    </row>
    <row r="65" spans="1:15" x14ac:dyDescent="0.25">
      <c r="A65" s="124">
        <f t="shared" si="3"/>
        <v>2083</v>
      </c>
      <c r="B65" s="113">
        <f>'[5]2-PROJEÇÃO (GA)'!AC67</f>
        <v>0</v>
      </c>
      <c r="C65" s="110">
        <f>'[5]2-PROJEÇÃO (GA)'!AD67</f>
        <v>0</v>
      </c>
      <c r="D65" s="110">
        <f>'[5]2-PROJEÇÃO (GA)'!AE67</f>
        <v>0</v>
      </c>
      <c r="E65" s="110">
        <f>'[5]2-PROJEÇÃO (GA)'!AF67</f>
        <v>0</v>
      </c>
      <c r="F65" s="110">
        <f>'[5]2-PROJEÇÃO (GA)'!AG67</f>
        <v>0</v>
      </c>
      <c r="G65" s="110">
        <f>'[5]2-PROJEÇÃO (GA)'!AH67</f>
        <v>0</v>
      </c>
      <c r="H65" s="114">
        <f>'[5]2-PROJEÇÃO (GA)'!AI67</f>
        <v>0</v>
      </c>
      <c r="I65" s="113">
        <f>'[5]2-PROJEÇÃO (GA)'!AJ67+'[5]2-PROJEÇÃO (GA)'!AK67</f>
        <v>61.999999999999993</v>
      </c>
      <c r="J65" s="110">
        <f>'[5]2-PROJEÇÃO (GA)'!AL67</f>
        <v>3865078.2395198992</v>
      </c>
      <c r="K65" s="110">
        <f>'[5]2-PROJEÇÃO (GA)'!AM67</f>
        <v>293690.3977365212</v>
      </c>
      <c r="L65" s="110">
        <f>'[5]2-PROJEÇÃO (GA)'!AN67</f>
        <v>0</v>
      </c>
      <c r="M65" s="110">
        <f>'[5]2-PROJEÇÃO (GA)'!AO67</f>
        <v>98247.665867124204</v>
      </c>
      <c r="N65" s="114">
        <f>'[5]2-PROJEÇÃO (GA)'!AP67</f>
        <v>4257016.303123544</v>
      </c>
      <c r="O65" s="119">
        <f>'[5]2-PROJEÇÃO (GA)'!AQ67</f>
        <v>-484038133.30234838</v>
      </c>
    </row>
    <row r="66" spans="1:15" x14ac:dyDescent="0.25">
      <c r="A66" s="124">
        <f t="shared" si="3"/>
        <v>2084</v>
      </c>
      <c r="B66" s="113">
        <f>'[5]2-PROJEÇÃO (GA)'!AC68</f>
        <v>0</v>
      </c>
      <c r="C66" s="110">
        <f>'[5]2-PROJEÇÃO (GA)'!AD68</f>
        <v>0</v>
      </c>
      <c r="D66" s="110">
        <f>'[5]2-PROJEÇÃO (GA)'!AE68</f>
        <v>0</v>
      </c>
      <c r="E66" s="110">
        <f>'[5]2-PROJEÇÃO (GA)'!AF68</f>
        <v>0</v>
      </c>
      <c r="F66" s="110">
        <f>'[5]2-PROJEÇÃO (GA)'!AG68</f>
        <v>0</v>
      </c>
      <c r="G66" s="110">
        <f>'[5]2-PROJEÇÃO (GA)'!AH68</f>
        <v>0</v>
      </c>
      <c r="H66" s="114">
        <f>'[5]2-PROJEÇÃO (GA)'!AI68</f>
        <v>0</v>
      </c>
      <c r="I66" s="113">
        <f>'[5]2-PROJEÇÃO (GA)'!AJ68+'[5]2-PROJEÇÃO (GA)'!AK68</f>
        <v>49.000000000000007</v>
      </c>
      <c r="J66" s="110">
        <f>'[5]2-PROJEÇÃO (GA)'!AL68</f>
        <v>3098906.0709022759</v>
      </c>
      <c r="K66" s="110">
        <f>'[5]2-PROJEÇÃO (GA)'!AM68</f>
        <v>294509.73943665688</v>
      </c>
      <c r="L66" s="110">
        <f>'[5]2-PROJEÇÃO (GA)'!AN68</f>
        <v>0</v>
      </c>
      <c r="M66" s="110">
        <f>'[5]2-PROJEÇÃO (GA)'!AO68</f>
        <v>83175.372745128407</v>
      </c>
      <c r="N66" s="114">
        <f>'[5]2-PROJEÇÃO (GA)'!AP68</f>
        <v>3476591.1830840609</v>
      </c>
      <c r="O66" s="119">
        <f>'[5]2-PROJEÇÃO (GA)'!AQ68</f>
        <v>-487514724.48543245</v>
      </c>
    </row>
    <row r="67" spans="1:15" x14ac:dyDescent="0.25">
      <c r="A67" s="124">
        <f t="shared" si="3"/>
        <v>2085</v>
      </c>
      <c r="B67" s="113">
        <f>'[5]2-PROJEÇÃO (GA)'!AC69</f>
        <v>0</v>
      </c>
      <c r="C67" s="110">
        <f>'[5]2-PROJEÇÃO (GA)'!AD69</f>
        <v>0</v>
      </c>
      <c r="D67" s="110">
        <f>'[5]2-PROJEÇÃO (GA)'!AE69</f>
        <v>0</v>
      </c>
      <c r="E67" s="110">
        <f>'[5]2-PROJEÇÃO (GA)'!AF69</f>
        <v>0</v>
      </c>
      <c r="F67" s="110">
        <f>'[5]2-PROJEÇÃO (GA)'!AG69</f>
        <v>0</v>
      </c>
      <c r="G67" s="110">
        <f>'[5]2-PROJEÇÃO (GA)'!AH69</f>
        <v>0</v>
      </c>
      <c r="H67" s="114">
        <f>'[5]2-PROJEÇÃO (GA)'!AI69</f>
        <v>0</v>
      </c>
      <c r="I67" s="113">
        <f>'[5]2-PROJEÇÃO (GA)'!AJ69+'[5]2-PROJEÇÃO (GA)'!AK69</f>
        <v>36</v>
      </c>
      <c r="J67" s="110">
        <f>'[5]2-PROJEÇÃO (GA)'!AL69</f>
        <v>2310927.4440912562</v>
      </c>
      <c r="K67" s="110">
        <f>'[5]2-PROJEÇÃO (GA)'!AM69</f>
        <v>297073.78728187835</v>
      </c>
      <c r="L67" s="110">
        <f>'[5]2-PROJEÇÃO (GA)'!AN69</f>
        <v>0</v>
      </c>
      <c r="M67" s="110">
        <f>'[5]2-PROJEÇÃO (GA)'!AO69</f>
        <v>67868.316206778647</v>
      </c>
      <c r="N67" s="114">
        <f>'[5]2-PROJEÇÃO (GA)'!AP69</f>
        <v>2675869.5475799134</v>
      </c>
      <c r="O67" s="119">
        <f>'[5]2-PROJEÇÃO (GA)'!AQ69</f>
        <v>-490190594.03301233</v>
      </c>
    </row>
    <row r="68" spans="1:15" x14ac:dyDescent="0.25">
      <c r="A68" s="124">
        <f t="shared" si="3"/>
        <v>2086</v>
      </c>
      <c r="B68" s="113">
        <f>'[5]2-PROJEÇÃO (GA)'!AC70</f>
        <v>0</v>
      </c>
      <c r="C68" s="110">
        <f>'[5]2-PROJEÇÃO (GA)'!AD70</f>
        <v>0</v>
      </c>
      <c r="D68" s="110">
        <f>'[5]2-PROJEÇÃO (GA)'!AE70</f>
        <v>0</v>
      </c>
      <c r="E68" s="110">
        <f>'[5]2-PROJEÇÃO (GA)'!AF70</f>
        <v>0</v>
      </c>
      <c r="F68" s="110">
        <f>'[5]2-PROJEÇÃO (GA)'!AG70</f>
        <v>0</v>
      </c>
      <c r="G68" s="110">
        <f>'[5]2-PROJEÇÃO (GA)'!AH70</f>
        <v>0</v>
      </c>
      <c r="H68" s="114">
        <f>'[5]2-PROJEÇÃO (GA)'!AI70</f>
        <v>0</v>
      </c>
      <c r="I68" s="113">
        <f>'[5]2-PROJEÇÃO (GA)'!AJ70+'[5]2-PROJEÇÃO (GA)'!AK70</f>
        <v>30</v>
      </c>
      <c r="J68" s="110">
        <f>'[5]2-PROJEÇÃO (GA)'!AL70</f>
        <v>1952296.9059842126</v>
      </c>
      <c r="K68" s="110">
        <f>'[5]2-PROJEÇÃO (GA)'!AM70</f>
        <v>294425.51562616561</v>
      </c>
      <c r="L68" s="110">
        <f>'[5]2-PROJEÇÃO (GA)'!AN70</f>
        <v>0</v>
      </c>
      <c r="M68" s="110">
        <f>'[5]2-PROJEÇÃO (GA)'!AO70</f>
        <v>52160.024627462692</v>
      </c>
      <c r="N68" s="114">
        <f>'[5]2-PROJEÇÃO (GA)'!AP70</f>
        <v>2298882.4462378407</v>
      </c>
      <c r="O68" s="119">
        <f>'[5]2-PROJEÇÃO (GA)'!AQ70</f>
        <v>-492489476.47925019</v>
      </c>
    </row>
    <row r="69" spans="1:15" x14ac:dyDescent="0.25">
      <c r="A69" s="124">
        <f t="shared" si="3"/>
        <v>2087</v>
      </c>
      <c r="B69" s="113">
        <f>'[5]2-PROJEÇÃO (GA)'!AC71</f>
        <v>0</v>
      </c>
      <c r="C69" s="110">
        <f>'[5]2-PROJEÇÃO (GA)'!AD71</f>
        <v>0</v>
      </c>
      <c r="D69" s="110">
        <f>'[5]2-PROJEÇÃO (GA)'!AE71</f>
        <v>0</v>
      </c>
      <c r="E69" s="110">
        <f>'[5]2-PROJEÇÃO (GA)'!AF71</f>
        <v>0</v>
      </c>
      <c r="F69" s="110">
        <f>'[5]2-PROJEÇÃO (GA)'!AG71</f>
        <v>0</v>
      </c>
      <c r="G69" s="110">
        <f>'[5]2-PROJEÇÃO (GA)'!AH71</f>
        <v>0</v>
      </c>
      <c r="H69" s="114">
        <f>'[5]2-PROJEÇÃO (GA)'!AI71</f>
        <v>0</v>
      </c>
      <c r="I69" s="113">
        <f>'[5]2-PROJEÇÃO (GA)'!AJ71+'[5]2-PROJEÇÃO (GA)'!AK71</f>
        <v>20</v>
      </c>
      <c r="J69" s="110">
        <f>'[5]2-PROJEÇÃO (GA)'!AL71</f>
        <v>1321378.3255001262</v>
      </c>
      <c r="K69" s="110">
        <f>'[5]2-PROJEÇÃO (GA)'!AM71</f>
        <v>304407.1306865135</v>
      </c>
      <c r="L69" s="110">
        <f>'[5]2-PROJEÇÃO (GA)'!AN71</f>
        <v>0</v>
      </c>
      <c r="M69" s="110">
        <f>'[5]2-PROJEÇÃO (GA)'!AO71</f>
        <v>44934.448432207566</v>
      </c>
      <c r="N69" s="114">
        <f>'[5]2-PROJEÇÃO (GA)'!AP71</f>
        <v>1670719.9046188472</v>
      </c>
      <c r="O69" s="119">
        <f>'[5]2-PROJEÇÃO (GA)'!AQ71</f>
        <v>-494160196.38386905</v>
      </c>
    </row>
    <row r="70" spans="1:15" x14ac:dyDescent="0.25">
      <c r="A70" s="124">
        <f t="shared" si="3"/>
        <v>2088</v>
      </c>
      <c r="B70" s="113">
        <f>'[5]2-PROJEÇÃO (GA)'!AC72</f>
        <v>0</v>
      </c>
      <c r="C70" s="110">
        <f>'[5]2-PROJEÇÃO (GA)'!AD72</f>
        <v>0</v>
      </c>
      <c r="D70" s="110">
        <f>'[5]2-PROJEÇÃO (GA)'!AE72</f>
        <v>0</v>
      </c>
      <c r="E70" s="110">
        <f>'[5]2-PROJEÇÃO (GA)'!AF72</f>
        <v>0</v>
      </c>
      <c r="F70" s="110">
        <f>'[5]2-PROJEÇÃO (GA)'!AG72</f>
        <v>0</v>
      </c>
      <c r="G70" s="110">
        <f>'[5]2-PROJEÇÃO (GA)'!AH72</f>
        <v>0</v>
      </c>
      <c r="H70" s="114">
        <f>'[5]2-PROJEÇÃO (GA)'!AI72</f>
        <v>0</v>
      </c>
      <c r="I70" s="113">
        <f>'[5]2-PROJEÇÃO (GA)'!AJ72+'[5]2-PROJEÇÃO (GA)'!AK72</f>
        <v>14</v>
      </c>
      <c r="J70" s="110">
        <f>'[5]2-PROJEÇÃO (GA)'!AL72</f>
        <v>936454.39182790904</v>
      </c>
      <c r="K70" s="110">
        <f>'[5]2-PROJEÇÃO (GA)'!AM72</f>
        <v>296940.18236729753</v>
      </c>
      <c r="L70" s="110">
        <f>'[5]2-PROJEÇÃO (GA)'!AN72</f>
        <v>0</v>
      </c>
      <c r="M70" s="110">
        <f>'[5]2-PROJEÇÃO (GA)'!AO72</f>
        <v>32515.709123732791</v>
      </c>
      <c r="N70" s="114">
        <f>'[5]2-PROJEÇÃO (GA)'!AP72</f>
        <v>1265910.2833189394</v>
      </c>
      <c r="O70" s="119">
        <f>'[5]2-PROJEÇÃO (GA)'!AQ72</f>
        <v>-495426106.66718799</v>
      </c>
    </row>
    <row r="71" spans="1:15" x14ac:dyDescent="0.25">
      <c r="A71" s="124">
        <f t="shared" si="3"/>
        <v>2089</v>
      </c>
      <c r="B71" s="113">
        <f>'[5]2-PROJEÇÃO (GA)'!AC73</f>
        <v>0</v>
      </c>
      <c r="C71" s="110">
        <f>'[5]2-PROJEÇÃO (GA)'!AD73</f>
        <v>0</v>
      </c>
      <c r="D71" s="110">
        <f>'[5]2-PROJEÇÃO (GA)'!AE73</f>
        <v>0</v>
      </c>
      <c r="E71" s="110">
        <f>'[5]2-PROJEÇÃO (GA)'!AF73</f>
        <v>0</v>
      </c>
      <c r="F71" s="110">
        <f>'[5]2-PROJEÇÃO (GA)'!AG73</f>
        <v>0</v>
      </c>
      <c r="G71" s="110">
        <f>'[5]2-PROJEÇÃO (GA)'!AH73</f>
        <v>0</v>
      </c>
      <c r="H71" s="114">
        <f>'[5]2-PROJEÇÃO (GA)'!AI73</f>
        <v>0</v>
      </c>
      <c r="I71" s="113">
        <f>'[5]2-PROJEÇÃO (GA)'!AJ73+'[5]2-PROJEÇÃO (GA)'!AK73</f>
        <v>8</v>
      </c>
      <c r="J71" s="110">
        <f>'[5]2-PROJEÇÃO (GA)'!AL73</f>
        <v>543383.3894075437</v>
      </c>
      <c r="K71" s="110">
        <f>'[5]2-PROJEÇÃO (GA)'!AM73</f>
        <v>304888.43141959887</v>
      </c>
      <c r="L71" s="110">
        <f>'[5]2-PROJEÇÃO (GA)'!AN73</f>
        <v>0</v>
      </c>
      <c r="M71" s="110">
        <f>'[5]2-PROJEÇÃO (GA)'!AO73</f>
        <v>24667.891483904132</v>
      </c>
      <c r="N71" s="114">
        <f>'[5]2-PROJEÇÃO (GA)'!AP73</f>
        <v>872939.71231104666</v>
      </c>
      <c r="O71" s="119">
        <f>'[5]2-PROJEÇÃO (GA)'!AQ73</f>
        <v>-496299046.37949902</v>
      </c>
    </row>
    <row r="72" spans="1:15" x14ac:dyDescent="0.25">
      <c r="A72" s="124">
        <f t="shared" si="3"/>
        <v>2090</v>
      </c>
      <c r="B72" s="113">
        <f>'[5]2-PROJEÇÃO (GA)'!AC74</f>
        <v>0</v>
      </c>
      <c r="C72" s="110">
        <f>'[5]2-PROJEÇÃO (GA)'!AD74</f>
        <v>0</v>
      </c>
      <c r="D72" s="110">
        <f>'[5]2-PROJEÇÃO (GA)'!AE74</f>
        <v>0</v>
      </c>
      <c r="E72" s="110">
        <f>'[5]2-PROJEÇÃO (GA)'!AF74</f>
        <v>0</v>
      </c>
      <c r="F72" s="110">
        <f>'[5]2-PROJEÇÃO (GA)'!AG74</f>
        <v>0</v>
      </c>
      <c r="G72" s="110">
        <f>'[5]2-PROJEÇÃO (GA)'!AH74</f>
        <v>0</v>
      </c>
      <c r="H72" s="114">
        <f>'[5]2-PROJEÇÃO (GA)'!AI74</f>
        <v>0</v>
      </c>
      <c r="I72" s="113">
        <f>'[5]2-PROJEÇÃO (GA)'!AJ74+'[5]2-PROJEÇÃO (GA)'!AK74</f>
        <v>3</v>
      </c>
      <c r="J72" s="110">
        <f>'[5]2-PROJEÇÃO (GA)'!AL74</f>
        <v>206523.99720433971</v>
      </c>
      <c r="K72" s="110">
        <f>'[5]2-PROJEÇÃO (GA)'!AM74</f>
        <v>47918.928389179448</v>
      </c>
      <c r="L72" s="110">
        <f>'[5]2-PROJEÇÃO (GA)'!AN74</f>
        <v>0</v>
      </c>
      <c r="M72" s="110">
        <f>'[5]2-PROJEÇÃO (GA)'!AO74</f>
        <v>16965.436416542852</v>
      </c>
      <c r="N72" s="114">
        <f>'[5]2-PROJEÇÃO (GA)'!AP74</f>
        <v>271408.36201006203</v>
      </c>
      <c r="O72" s="119">
        <f>'[5]2-PROJEÇÃO (GA)'!AQ74</f>
        <v>-496570454.74150908</v>
      </c>
    </row>
    <row r="73" spans="1:15" x14ac:dyDescent="0.25">
      <c r="A73" s="124">
        <f t="shared" si="3"/>
        <v>2091</v>
      </c>
      <c r="B73" s="113">
        <f>'[5]2-PROJEÇÃO (GA)'!AC75</f>
        <v>0</v>
      </c>
      <c r="C73" s="110">
        <f>'[5]2-PROJEÇÃO (GA)'!AD75</f>
        <v>0</v>
      </c>
      <c r="D73" s="110">
        <f>'[5]2-PROJEÇÃO (GA)'!AE75</f>
        <v>0</v>
      </c>
      <c r="E73" s="110">
        <f>'[5]2-PROJEÇÃO (GA)'!AF75</f>
        <v>0</v>
      </c>
      <c r="F73" s="110">
        <f>'[5]2-PROJEÇÃO (GA)'!AG75</f>
        <v>0</v>
      </c>
      <c r="G73" s="110">
        <f>'[5]2-PROJEÇÃO (GA)'!AH75</f>
        <v>0</v>
      </c>
      <c r="H73" s="114">
        <f>'[5]2-PROJEÇÃO (GA)'!AI75</f>
        <v>0</v>
      </c>
      <c r="I73" s="113">
        <f>'[5]2-PROJEÇÃO (GA)'!AJ75+'[5]2-PROJEÇÃO (GA)'!AK75</f>
        <v>3</v>
      </c>
      <c r="J73" s="110">
        <f>'[5]2-PROJEÇÃO (GA)'!AL75</f>
        <v>209280.48777203099</v>
      </c>
      <c r="K73" s="110">
        <f>'[5]2-PROJEÇÃO (GA)'!AM75</f>
        <v>48833.066726781632</v>
      </c>
      <c r="L73" s="110">
        <f>'[5]2-PROJEÇÃO (GA)'!AN75</f>
        <v>0</v>
      </c>
      <c r="M73" s="110">
        <f>'[5]2-PROJEÇÃO (GA)'!AO75</f>
        <v>5088.8585118703841</v>
      </c>
      <c r="N73" s="114">
        <f>'[5]2-PROJEÇÃO (GA)'!AP75</f>
        <v>263202.41301068303</v>
      </c>
      <c r="O73" s="119">
        <f>'[5]2-PROJEÇÃO (GA)'!AQ75</f>
        <v>-496833657.15451974</v>
      </c>
    </row>
    <row r="74" spans="1:15" x14ac:dyDescent="0.25">
      <c r="A74" s="124">
        <f t="shared" si="3"/>
        <v>2092</v>
      </c>
      <c r="B74" s="113">
        <f>'[5]2-PROJEÇÃO (GA)'!AC76</f>
        <v>0</v>
      </c>
      <c r="C74" s="110">
        <f>'[5]2-PROJEÇÃO (GA)'!AD76</f>
        <v>0</v>
      </c>
      <c r="D74" s="110">
        <f>'[5]2-PROJEÇÃO (GA)'!AE76</f>
        <v>0</v>
      </c>
      <c r="E74" s="110">
        <f>'[5]2-PROJEÇÃO (GA)'!AF76</f>
        <v>0</v>
      </c>
      <c r="F74" s="110">
        <f>'[5]2-PROJEÇÃO (GA)'!AG76</f>
        <v>0</v>
      </c>
      <c r="G74" s="110">
        <f>'[5]2-PROJEÇÃO (GA)'!AH76</f>
        <v>0</v>
      </c>
      <c r="H74" s="114">
        <f>'[5]2-PROJEÇÃO (GA)'!AI76</f>
        <v>0</v>
      </c>
      <c r="I74" s="113">
        <f>'[5]2-PROJEÇÃO (GA)'!AJ76+'[5]2-PROJEÇÃO (GA)'!AK76</f>
        <v>0</v>
      </c>
      <c r="J74" s="110">
        <f>'[5]2-PROJEÇÃO (GA)'!AL76</f>
        <v>0</v>
      </c>
      <c r="K74" s="110">
        <f>'[5]2-PROJEÇÃO (GA)'!AM76</f>
        <v>46916.962635614793</v>
      </c>
      <c r="L74" s="110">
        <f>'[5]2-PROJEÇÃO (GA)'!AN76</f>
        <v>0</v>
      </c>
      <c r="M74" s="110">
        <f>'[5]2-PROJEÇÃO (GA)'!AO76</f>
        <v>5162.2710899762524</v>
      </c>
      <c r="N74" s="114">
        <f>'[5]2-PROJEÇÃO (GA)'!AP76</f>
        <v>52079.233725591046</v>
      </c>
      <c r="O74" s="119">
        <f>'[5]2-PROJEÇÃO (GA)'!AQ76</f>
        <v>-496885736.38824534</v>
      </c>
    </row>
    <row r="75" spans="1:15" x14ac:dyDescent="0.25">
      <c r="A75" s="124">
        <f t="shared" si="3"/>
        <v>2093</v>
      </c>
      <c r="B75" s="113">
        <f>'[5]2-PROJEÇÃO (GA)'!AC77</f>
        <v>0</v>
      </c>
      <c r="C75" s="110">
        <f>'[5]2-PROJEÇÃO (GA)'!AD77</f>
        <v>0</v>
      </c>
      <c r="D75" s="110">
        <f>'[5]2-PROJEÇÃO (GA)'!AE77</f>
        <v>0</v>
      </c>
      <c r="E75" s="110">
        <f>'[5]2-PROJEÇÃO (GA)'!AF77</f>
        <v>0</v>
      </c>
      <c r="F75" s="110">
        <f>'[5]2-PROJEÇÃO (GA)'!AG77</f>
        <v>0</v>
      </c>
      <c r="G75" s="110">
        <f>'[5]2-PROJEÇÃO (GA)'!AH77</f>
        <v>0</v>
      </c>
      <c r="H75" s="114">
        <f>'[5]2-PROJEÇÃO (GA)'!AI77</f>
        <v>0</v>
      </c>
      <c r="I75" s="113">
        <f>'[5]2-PROJEÇÃO (GA)'!AJ77+'[5]2-PROJEÇÃO (GA)'!AK77</f>
        <v>0</v>
      </c>
      <c r="J75" s="110">
        <f>'[5]2-PROJEÇÃO (GA)'!AL77</f>
        <v>0</v>
      </c>
      <c r="K75" s="110">
        <f>'[5]2-PROJEÇÃO (GA)'!AM77</f>
        <v>47620.717075149005</v>
      </c>
      <c r="L75" s="110">
        <f>'[5]2-PROJEÇÃO (GA)'!AN77</f>
        <v>0</v>
      </c>
      <c r="M75" s="110">
        <f>'[5]2-PROJEÇÃO (GA)'!AO77</f>
        <v>938.33925271229589</v>
      </c>
      <c r="N75" s="114">
        <f>'[5]2-PROJEÇÃO (GA)'!AP77</f>
        <v>48559.056327861297</v>
      </c>
      <c r="O75" s="119">
        <f>'[5]2-PROJEÇÃO (GA)'!AQ77</f>
        <v>-496934295.44457322</v>
      </c>
    </row>
    <row r="76" spans="1:15" x14ac:dyDescent="0.25">
      <c r="A76" s="124">
        <f t="shared" si="3"/>
        <v>2094</v>
      </c>
      <c r="B76" s="113">
        <f>'[5]2-PROJEÇÃO (GA)'!AC78</f>
        <v>0</v>
      </c>
      <c r="C76" s="110">
        <f>'[5]2-PROJEÇÃO (GA)'!AD78</f>
        <v>0</v>
      </c>
      <c r="D76" s="110">
        <f>'[5]2-PROJEÇÃO (GA)'!AE78</f>
        <v>0</v>
      </c>
      <c r="E76" s="110">
        <f>'[5]2-PROJEÇÃO (GA)'!AF78</f>
        <v>0</v>
      </c>
      <c r="F76" s="110">
        <f>'[5]2-PROJEÇÃO (GA)'!AG78</f>
        <v>0</v>
      </c>
      <c r="G76" s="110">
        <f>'[5]2-PROJEÇÃO (GA)'!AH78</f>
        <v>0</v>
      </c>
      <c r="H76" s="114">
        <f>'[5]2-PROJEÇÃO (GA)'!AI78</f>
        <v>0</v>
      </c>
      <c r="I76" s="113">
        <f>'[5]2-PROJEÇÃO (GA)'!AJ78+'[5]2-PROJEÇÃO (GA)'!AK78</f>
        <v>0</v>
      </c>
      <c r="J76" s="110">
        <f>'[5]2-PROJEÇÃO (GA)'!AL78</f>
        <v>0</v>
      </c>
      <c r="K76" s="110">
        <f>'[5]2-PROJEÇÃO (GA)'!AM78</f>
        <v>48335.027831276238</v>
      </c>
      <c r="L76" s="110">
        <f>'[5]2-PROJEÇÃO (GA)'!AN78</f>
        <v>0</v>
      </c>
      <c r="M76" s="110">
        <f>'[5]2-PROJEÇÃO (GA)'!AO78</f>
        <v>952.41434150298016</v>
      </c>
      <c r="N76" s="114">
        <f>'[5]2-PROJEÇÃO (GA)'!AP78</f>
        <v>49287.442172779221</v>
      </c>
      <c r="O76" s="119">
        <f>'[5]2-PROJEÇÃO (GA)'!AQ78</f>
        <v>-496983582.88674599</v>
      </c>
    </row>
    <row r="77" spans="1:15" x14ac:dyDescent="0.25">
      <c r="A77" s="124">
        <f t="shared" si="3"/>
        <v>2095</v>
      </c>
      <c r="B77" s="113">
        <f>'[5]2-PROJEÇÃO (GA)'!AC79</f>
        <v>0</v>
      </c>
      <c r="C77" s="110">
        <f>'[5]2-PROJEÇÃO (GA)'!AD79</f>
        <v>0</v>
      </c>
      <c r="D77" s="110">
        <f>'[5]2-PROJEÇÃO (GA)'!AE79</f>
        <v>0</v>
      </c>
      <c r="E77" s="110">
        <f>'[5]2-PROJEÇÃO (GA)'!AF79</f>
        <v>0</v>
      </c>
      <c r="F77" s="110">
        <f>'[5]2-PROJEÇÃO (GA)'!AG79</f>
        <v>0</v>
      </c>
      <c r="G77" s="110">
        <f>'[5]2-PROJEÇÃO (GA)'!AH79</f>
        <v>0</v>
      </c>
      <c r="H77" s="114">
        <f>'[5]2-PROJEÇÃO (GA)'!AI79</f>
        <v>0</v>
      </c>
      <c r="I77" s="113">
        <f>'[5]2-PROJEÇÃO (GA)'!AJ79+'[5]2-PROJEÇÃO (GA)'!AK79</f>
        <v>0</v>
      </c>
      <c r="J77" s="110">
        <f>'[5]2-PROJEÇÃO (GA)'!AL79</f>
        <v>0</v>
      </c>
      <c r="K77" s="110">
        <f>'[5]2-PROJEÇÃO (GA)'!AM79</f>
        <v>0</v>
      </c>
      <c r="L77" s="110">
        <f>'[5]2-PROJEÇÃO (GA)'!AN79</f>
        <v>0</v>
      </c>
      <c r="M77" s="110">
        <f>'[5]2-PROJEÇÃO (GA)'!AO79</f>
        <v>966.70055662552477</v>
      </c>
      <c r="N77" s="114">
        <f>'[5]2-PROJEÇÃO (GA)'!AP79</f>
        <v>966.70055662552477</v>
      </c>
      <c r="O77" s="119">
        <f>'[5]2-PROJEÇÃO (GA)'!AQ79</f>
        <v>-496984549.58730263</v>
      </c>
    </row>
    <row r="78" spans="1:15" x14ac:dyDescent="0.25">
      <c r="A78" s="124">
        <f t="shared" si="3"/>
        <v>2096</v>
      </c>
      <c r="B78" s="115">
        <f>'[5]2-PROJEÇÃO (GA)'!AC80</f>
        <v>0</v>
      </c>
      <c r="C78" s="116">
        <f>'[5]2-PROJEÇÃO (GA)'!AD80</f>
        <v>0</v>
      </c>
      <c r="D78" s="116">
        <f>'[5]2-PROJEÇÃO (GA)'!AE80</f>
        <v>0</v>
      </c>
      <c r="E78" s="116">
        <f>'[5]2-PROJEÇÃO (GA)'!AF80</f>
        <v>0</v>
      </c>
      <c r="F78" s="116">
        <f>'[5]2-PROJEÇÃO (GA)'!AG80</f>
        <v>0</v>
      </c>
      <c r="G78" s="116">
        <f>'[5]2-PROJEÇÃO (GA)'!AH80</f>
        <v>0</v>
      </c>
      <c r="H78" s="117">
        <f>'[5]2-PROJEÇÃO (GA)'!AI80</f>
        <v>0</v>
      </c>
      <c r="I78" s="115">
        <f>'[5]2-PROJEÇÃO (GA)'!AJ80+'[5]2-PROJEÇÃO (GA)'!AK80</f>
        <v>0</v>
      </c>
      <c r="J78" s="116">
        <f>'[5]2-PROJEÇÃO (GA)'!AL80</f>
        <v>0</v>
      </c>
      <c r="K78" s="116">
        <f>'[5]2-PROJEÇÃO (GA)'!AM80</f>
        <v>0</v>
      </c>
      <c r="L78" s="116">
        <f>'[5]2-PROJEÇÃO (GA)'!AN80</f>
        <v>0</v>
      </c>
      <c r="M78" s="116">
        <f>'[5]2-PROJEÇÃO (GA)'!AO80</f>
        <v>0</v>
      </c>
      <c r="N78" s="117">
        <f>'[5]2-PROJEÇÃO (GA)'!AP80</f>
        <v>0</v>
      </c>
      <c r="O78" s="120">
        <f>'[5]2-PROJEÇÃO (GA)'!AQ80</f>
        <v>-496984549.58730263</v>
      </c>
    </row>
    <row r="79" spans="1:15" ht="21" x14ac:dyDescent="0.35">
      <c r="O79" s="1"/>
    </row>
  </sheetData>
  <mergeCells count="2">
    <mergeCell ref="B1:H1"/>
    <mergeCell ref="I1:N1"/>
  </mergeCells>
  <conditionalFormatting sqref="O3:O21">
    <cfRule type="cellIs" dxfId="16" priority="4" stopIfTrue="1" operator="lessThan">
      <formula>0</formula>
    </cfRule>
  </conditionalFormatting>
  <conditionalFormatting sqref="O22:O40">
    <cfRule type="cellIs" dxfId="15" priority="3" stopIfTrue="1" operator="lessThan">
      <formula>0</formula>
    </cfRule>
  </conditionalFormatting>
  <conditionalFormatting sqref="O60:O78">
    <cfRule type="cellIs" dxfId="14" priority="1" stopIfTrue="1" operator="lessThan">
      <formula>0</formula>
    </cfRule>
  </conditionalFormatting>
  <conditionalFormatting sqref="O41:O59">
    <cfRule type="cellIs" dxfId="13" priority="2" stopIfTrue="1" operator="lessThan">
      <formula>0</formula>
    </cfRule>
  </conditionalFormatting>
  <pageMargins left="1.1023622047244095" right="0.51181102362204722" top="1.4960629921259843" bottom="1.2598425196850394" header="0.31496062992125984" footer="0.31496062992125984"/>
  <pageSetup paperSize="9" orientation="landscape"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79"/>
  <sheetViews>
    <sheetView showGridLines="0" zoomScaleNormal="100" workbookViewId="0">
      <pane ySplit="2" topLeftCell="A3" activePane="bottomLeft" state="frozen"/>
      <selection activeCell="B30" sqref="B30:B31"/>
      <selection pane="bottomLeft" activeCell="B30" sqref="B30:B31"/>
    </sheetView>
  </sheetViews>
  <sheetFormatPr defaultColWidth="9.140625" defaultRowHeight="15.75" x14ac:dyDescent="0.25"/>
  <cols>
    <col min="1" max="1" width="4.140625" style="3" customWidth="1"/>
    <col min="2" max="2" width="5.7109375" style="3" customWidth="1"/>
    <col min="3" max="3" width="9.7109375" style="3" customWidth="1"/>
    <col min="4" max="4" width="9.5703125" style="3" customWidth="1"/>
    <col min="5" max="5" width="12.42578125" style="3" customWidth="1"/>
    <col min="6" max="6" width="12.28515625" style="3" customWidth="1"/>
    <col min="7" max="7" width="8.7109375" style="3" customWidth="1"/>
    <col min="8" max="8" width="12" style="3" customWidth="1"/>
    <col min="9" max="9" width="7.5703125" style="3" customWidth="1"/>
    <col min="10" max="10" width="11.5703125" style="3" customWidth="1"/>
    <col min="11" max="11" width="10" style="3" customWidth="1"/>
    <col min="12" max="12" width="8.5703125" style="3" customWidth="1"/>
    <col min="13" max="13" width="9.28515625" style="3" customWidth="1"/>
    <col min="14" max="14" width="10.85546875" style="3" customWidth="1"/>
    <col min="15" max="15" width="14.7109375" style="3" customWidth="1"/>
    <col min="16" max="16384" width="9.140625" style="3"/>
  </cols>
  <sheetData>
    <row r="1" spans="1:15" x14ac:dyDescent="0.25">
      <c r="A1" s="100"/>
      <c r="B1" s="260" t="s">
        <v>116</v>
      </c>
      <c r="C1" s="260"/>
      <c r="D1" s="260"/>
      <c r="E1" s="260"/>
      <c r="F1" s="260"/>
      <c r="G1" s="260"/>
      <c r="H1" s="260"/>
      <c r="I1" s="260" t="s">
        <v>117</v>
      </c>
      <c r="J1" s="260"/>
      <c r="K1" s="260"/>
      <c r="L1" s="260"/>
      <c r="M1" s="260"/>
      <c r="N1" s="260"/>
      <c r="O1" s="101"/>
    </row>
    <row r="2" spans="1:15" ht="67.5" customHeight="1" x14ac:dyDescent="0.25">
      <c r="A2" s="134" t="s">
        <v>98</v>
      </c>
      <c r="B2" s="134" t="s">
        <v>99</v>
      </c>
      <c r="C2" s="135" t="s">
        <v>100</v>
      </c>
      <c r="D2" s="135" t="s">
        <v>101</v>
      </c>
      <c r="E2" s="135" t="s">
        <v>102</v>
      </c>
      <c r="F2" s="135" t="str">
        <f>'[5]4-PROJEÇÃO (GA e GF)'!$F$4</f>
        <v>Rentabilidade 5,41%  a.a.</v>
      </c>
      <c r="G2" s="135" t="s">
        <v>103</v>
      </c>
      <c r="H2" s="136" t="s">
        <v>104</v>
      </c>
      <c r="I2" s="135" t="s">
        <v>105</v>
      </c>
      <c r="J2" s="135" t="s">
        <v>106</v>
      </c>
      <c r="K2" s="135" t="s">
        <v>107</v>
      </c>
      <c r="L2" s="135" t="s">
        <v>108</v>
      </c>
      <c r="M2" s="135" t="s">
        <v>109</v>
      </c>
      <c r="N2" s="136" t="s">
        <v>110</v>
      </c>
      <c r="O2" s="139" t="s">
        <v>111</v>
      </c>
    </row>
    <row r="3" spans="1:15" x14ac:dyDescent="0.25">
      <c r="A3" s="137">
        <f>'[2]1-PREMISSA'!$C$6</f>
        <v>2021</v>
      </c>
      <c r="B3" s="103">
        <f>'[5]4-PROJEÇÃO (GA e GF)'!AC5</f>
        <v>742.98103321233828</v>
      </c>
      <c r="C3" s="111">
        <f>'[5]4-PROJEÇÃO (GA e GF)'!AD5</f>
        <v>3212082.6240247129</v>
      </c>
      <c r="D3" s="111">
        <f>'[5]4-PROJEÇÃO (GA e GF)'!AE5</f>
        <v>4079714.1374106989</v>
      </c>
      <c r="E3" s="111">
        <f>'[5]4-PROJEÇÃO (GA e GF)'!AF5</f>
        <v>1927245.1458650022</v>
      </c>
      <c r="F3" s="111">
        <f>'[5]4-PROJEÇÃO (GA e GF)'!AG5</f>
        <v>3506350.4844557079</v>
      </c>
      <c r="G3" s="111">
        <f>'[5]4-PROJEÇÃO (GA e GF)'!AH5</f>
        <v>482189.58428571426</v>
      </c>
      <c r="H3" s="112">
        <f>'[5]4-PROJEÇÃO (GA e GF)'!AI5</f>
        <v>13207581.976041837</v>
      </c>
      <c r="I3" s="103">
        <f>'[5]4-PROJEÇÃO (GA e GF)'!AJ5+'[5]4-PROJEÇÃO (GA e GF)'!AK5</f>
        <v>170.55908103096831</v>
      </c>
      <c r="J3" s="111">
        <f>'[5]4-PROJEÇÃO (GA e GF)'!AL5</f>
        <v>4904993.6761796996</v>
      </c>
      <c r="K3" s="111">
        <f>'[5]4-PROJEÇÃO (GA e GF)'!AM5</f>
        <v>528487.10738966067</v>
      </c>
      <c r="L3" s="111">
        <f>'[5]4-PROJEÇÃO (GA e GF)'!AN5</f>
        <v>0</v>
      </c>
      <c r="M3" s="111">
        <f>'[5]4-PROJEÇÃO (GA e GF)'!AO5</f>
        <v>496631.76</v>
      </c>
      <c r="N3" s="112">
        <f>'[5]4-PROJEÇÃO (GA e GF)'!AP5</f>
        <v>5930112.5435693599</v>
      </c>
      <c r="O3" s="118">
        <f>'[5]4-PROJEÇÃO (GA e GF)'!AQ5</f>
        <v>68318743.912472486</v>
      </c>
    </row>
    <row r="4" spans="1:15" x14ac:dyDescent="0.25">
      <c r="A4" s="137">
        <f t="shared" ref="A4:A21" si="0">A3+1</f>
        <v>2022</v>
      </c>
      <c r="B4" s="113">
        <f>'[5]4-PROJEÇÃO (GA e GF)'!AC6</f>
        <v>743.26826469101024</v>
      </c>
      <c r="C4" s="110">
        <f>'[5]4-PROJEÇÃO (GA e GF)'!AD6</f>
        <v>3248550.8459157958</v>
      </c>
      <c r="D4" s="110">
        <f>'[5]4-PROJEÇÃO (GA e GF)'!AE6</f>
        <v>4126032.9709620173</v>
      </c>
      <c r="E4" s="110">
        <f>'[5]4-PROJEÇÃO (GA e GF)'!AF6</f>
        <v>1996274.5973943083</v>
      </c>
      <c r="F4" s="110">
        <f>'[5]4-PROJEÇÃO (GA e GF)'!AG6</f>
        <v>3891688.3615941489</v>
      </c>
      <c r="G4" s="110">
        <f>'[5]4-PROJEÇÃO (GA e GF)'!AH6</f>
        <v>445422.28428571427</v>
      </c>
      <c r="H4" s="114">
        <f>'[5]4-PROJEÇÃO (GA e GF)'!AI6</f>
        <v>13707969.060151985</v>
      </c>
      <c r="I4" s="113">
        <f>'[5]4-PROJEÇÃO (GA e GF)'!AJ6+'[5]4-PROJEÇÃO (GA e GF)'!AK6</f>
        <v>171.51021853934898</v>
      </c>
      <c r="J4" s="110">
        <f>'[5]4-PROJEÇÃO (GA e GF)'!AL6</f>
        <v>5083441.8211796414</v>
      </c>
      <c r="K4" s="110">
        <f>'[5]4-PROJEÇÃO (GA e GF)'!AM6</f>
        <v>546317.18692968367</v>
      </c>
      <c r="L4" s="110">
        <f>'[5]4-PROJEÇÃO (GA e GF)'!AN6</f>
        <v>0</v>
      </c>
      <c r="M4" s="110">
        <f>'[5]4-PROJEÇÃO (GA e GF)'!AO6</f>
        <v>570175.739812869</v>
      </c>
      <c r="N4" s="114">
        <f>'[5]4-PROJEÇÃO (GA e GF)'!AP6</f>
        <v>6199934.7479221942</v>
      </c>
      <c r="O4" s="119">
        <f>'[5]4-PROJEÇÃO (GA e GF)'!AQ6</f>
        <v>75826778.224702269</v>
      </c>
    </row>
    <row r="5" spans="1:15" x14ac:dyDescent="0.25">
      <c r="A5" s="137">
        <f t="shared" si="0"/>
        <v>2023</v>
      </c>
      <c r="B5" s="113">
        <f>'[5]4-PROJEÇÃO (GA e GF)'!AC7</f>
        <v>743.28203700091615</v>
      </c>
      <c r="C5" s="110">
        <f>'[5]4-PROJEÇÃO (GA e GF)'!AD7</f>
        <v>3281044.5301657282</v>
      </c>
      <c r="D5" s="110">
        <f>'[5]4-PROJEÇÃO (GA e GF)'!AE7</f>
        <v>4167303.6848656666</v>
      </c>
      <c r="E5" s="110">
        <f>'[5]4-PROJEÇÃO (GA e GF)'!AF7</f>
        <v>4026459.6261924691</v>
      </c>
      <c r="F5" s="110">
        <f>'[5]4-PROJEÇÃO (GA e GF)'!AG7</f>
        <v>4349010.677408915</v>
      </c>
      <c r="G5" s="110">
        <f>'[5]4-PROJEÇÃO (GA e GF)'!AH7</f>
        <v>445422.28428571427</v>
      </c>
      <c r="H5" s="114">
        <f>'[5]4-PROJEÇÃO (GA e GF)'!AI7</f>
        <v>16269240.802918494</v>
      </c>
      <c r="I5" s="113">
        <f>'[5]4-PROJEÇÃO (GA e GF)'!AJ7+'[5]4-PROJEÇÃO (GA e GF)'!AK7</f>
        <v>199.2835962174328</v>
      </c>
      <c r="J5" s="110">
        <f>'[5]4-PROJEÇÃO (GA e GF)'!AL7</f>
        <v>6223105.8008598825</v>
      </c>
      <c r="K5" s="110">
        <f>'[5]4-PROJEÇÃO (GA e GF)'!AM7</f>
        <v>556194.13823685586</v>
      </c>
      <c r="L5" s="110">
        <f>'[5]4-PROJEÇÃO (GA e GF)'!AN7</f>
        <v>0</v>
      </c>
      <c r="M5" s="110">
        <f>'[5]4-PROJEÇÃO (GA e GF)'!AO7</f>
        <v>579340.99135698471</v>
      </c>
      <c r="N5" s="114">
        <f>'[5]4-PROJEÇÃO (GA e GF)'!AP7</f>
        <v>7358640.9304537233</v>
      </c>
      <c r="O5" s="119">
        <f>'[5]4-PROJEÇÃO (GA e GF)'!AQ7</f>
        <v>84737378.097167045</v>
      </c>
    </row>
    <row r="6" spans="1:15" x14ac:dyDescent="0.25">
      <c r="A6" s="137">
        <f t="shared" si="0"/>
        <v>2024</v>
      </c>
      <c r="B6" s="113">
        <f>'[5]4-PROJEÇÃO (GA e GF)'!AC8</f>
        <v>743.25420096452456</v>
      </c>
      <c r="C6" s="110">
        <f>'[5]4-PROJEÇÃO (GA e GF)'!AD8</f>
        <v>3313810.0041237101</v>
      </c>
      <c r="D6" s="110">
        <f>'[5]4-PROJEÇÃO (GA e GF)'!AE8</f>
        <v>4208919.6029387359</v>
      </c>
      <c r="E6" s="110">
        <f>'[5]4-PROJEÇÃO (GA e GF)'!AF8</f>
        <v>6092814.0738955531</v>
      </c>
      <c r="F6" s="110">
        <f>'[5]4-PROJEÇÃO (GA e GF)'!AG8</f>
        <v>4919770.7017677128</v>
      </c>
      <c r="G6" s="110">
        <f>'[5]4-PROJEÇÃO (GA e GF)'!AH8</f>
        <v>445422.28428571427</v>
      </c>
      <c r="H6" s="114">
        <f>'[5]4-PROJEÇÃO (GA e GF)'!AI8</f>
        <v>18980736.667011425</v>
      </c>
      <c r="I6" s="113">
        <f>'[5]4-PROJEÇÃO (GA e GF)'!AJ8+'[5]4-PROJEÇÃO (GA e GF)'!AK8</f>
        <v>209.07755161006875</v>
      </c>
      <c r="J6" s="110">
        <f>'[5]4-PROJEÇÃO (GA e GF)'!AL8</f>
        <v>6686557.505611157</v>
      </c>
      <c r="K6" s="110">
        <f>'[5]4-PROJEÇÃO (GA e GF)'!AM8</f>
        <v>566325.82257340616</v>
      </c>
      <c r="L6" s="110">
        <f>'[5]4-PROJEÇÃO (GA e GF)'!AN8</f>
        <v>0</v>
      </c>
      <c r="M6" s="110">
        <f>'[5]4-PROJEÇÃO (GA e GF)'!AO8</f>
        <v>607000.44277126354</v>
      </c>
      <c r="N6" s="114">
        <f>'[5]4-PROJEÇÃO (GA e GF)'!AP8</f>
        <v>7859883.7709558271</v>
      </c>
      <c r="O6" s="119">
        <f>'[5]4-PROJEÇÃO (GA e GF)'!AQ8</f>
        <v>95858230.993222639</v>
      </c>
    </row>
    <row r="7" spans="1:15" x14ac:dyDescent="0.25">
      <c r="A7" s="137">
        <f t="shared" si="0"/>
        <v>2025</v>
      </c>
      <c r="B7" s="113">
        <f>'[5]4-PROJEÇÃO (GA e GF)'!AC9</f>
        <v>743.2347885719322</v>
      </c>
      <c r="C7" s="110">
        <f>'[5]4-PROJEÇÃO (GA e GF)'!AD9</f>
        <v>3346989.1524430737</v>
      </c>
      <c r="D7" s="110">
        <f>'[5]4-PROJEÇÃO (GA e GF)'!AE9</f>
        <v>4251060.9349995358</v>
      </c>
      <c r="E7" s="110">
        <f>'[5]4-PROJEÇÃO (GA e GF)'!AF9</f>
        <v>6189801.2978896033</v>
      </c>
      <c r="F7" s="110">
        <f>'[5]4-PROJEÇÃO (GA e GF)'!AG9</f>
        <v>5493362.62976804</v>
      </c>
      <c r="G7" s="110">
        <f>'[5]4-PROJEÇÃO (GA e GF)'!AH9</f>
        <v>445422.28428571427</v>
      </c>
      <c r="H7" s="114">
        <f>'[5]4-PROJEÇÃO (GA e GF)'!AI9</f>
        <v>19726636.299385965</v>
      </c>
      <c r="I7" s="113">
        <f>'[5]4-PROJEÇÃO (GA e GF)'!AJ9+'[5]4-PROJEÇÃO (GA e GF)'!AK9</f>
        <v>224.84294868419664</v>
      </c>
      <c r="J7" s="110">
        <f>'[5]4-PROJEÇÃO (GA e GF)'!AL9</f>
        <v>7360237.6566956351</v>
      </c>
      <c r="K7" s="110">
        <f>'[5]4-PROJEÇÃO (GA e GF)'!AM9</f>
        <v>569188.32589688268</v>
      </c>
      <c r="L7" s="110">
        <f>'[5]4-PROJEÇÃO (GA e GF)'!AN9</f>
        <v>0</v>
      </c>
      <c r="M7" s="110">
        <f>'[5]4-PROJEÇÃO (GA e GF)'!AO9</f>
        <v>621179.79359295999</v>
      </c>
      <c r="N7" s="114">
        <f>'[5]4-PROJEÇÃO (GA e GF)'!AP9</f>
        <v>8550605.7761854772</v>
      </c>
      <c r="O7" s="119">
        <f>'[5]4-PROJEÇÃO (GA e GF)'!AQ9</f>
        <v>107034261.51642312</v>
      </c>
    </row>
    <row r="8" spans="1:15" x14ac:dyDescent="0.25">
      <c r="A8" s="137">
        <f t="shared" si="0"/>
        <v>2026</v>
      </c>
      <c r="B8" s="113">
        <f>'[5]4-PROJEÇÃO (GA e GF)'!AC10</f>
        <v>743.18883084977199</v>
      </c>
      <c r="C8" s="110">
        <f>'[5]4-PROJEÇÃO (GA e GF)'!AD10</f>
        <v>3380362.3172447481</v>
      </c>
      <c r="D8" s="110">
        <f>'[5]4-PROJEÇÃO (GA e GF)'!AE10</f>
        <v>4293448.6902936185</v>
      </c>
      <c r="E8" s="110">
        <f>'[5]4-PROJEÇÃO (GA e GF)'!AF10</f>
        <v>6288332.3933203956</v>
      </c>
      <c r="F8" s="110">
        <f>'[5]4-PROJEÇÃO (GA e GF)'!AG10</f>
        <v>6083523.7979484154</v>
      </c>
      <c r="G8" s="110">
        <f>'[5]4-PROJEÇÃO (GA e GF)'!AH10</f>
        <v>445422.28428571427</v>
      </c>
      <c r="H8" s="114">
        <f>'[5]4-PROJEÇÃO (GA e GF)'!AI10</f>
        <v>20491089.483092893</v>
      </c>
      <c r="I8" s="113">
        <f>'[5]4-PROJEÇÃO (GA e GF)'!AJ10+'[5]4-PROJEÇÃO (GA e GF)'!AK10</f>
        <v>233.61597980256187</v>
      </c>
      <c r="J8" s="110">
        <f>'[5]4-PROJEÇÃO (GA e GF)'!AL10</f>
        <v>7772502.16715902</v>
      </c>
      <c r="K8" s="110">
        <f>'[5]4-PROJEÇÃO (GA e GF)'!AM10</f>
        <v>580239.17355127097</v>
      </c>
      <c r="L8" s="110">
        <f>'[5]4-PROJEÇÃO (GA e GF)'!AN10</f>
        <v>0</v>
      </c>
      <c r="M8" s="110">
        <f>'[5]4-PROJEÇÃO (GA e GF)'!AO10</f>
        <v>639477.7656925217</v>
      </c>
      <c r="N8" s="114">
        <f>'[5]4-PROJEÇÃO (GA e GF)'!AP10</f>
        <v>8992219.1064028125</v>
      </c>
      <c r="O8" s="119">
        <f>'[5]4-PROJEÇÃO (GA e GF)'!AQ10</f>
        <v>118533131.8931132</v>
      </c>
    </row>
    <row r="9" spans="1:15" x14ac:dyDescent="0.25">
      <c r="A9" s="137">
        <f t="shared" si="0"/>
        <v>2027</v>
      </c>
      <c r="B9" s="113">
        <f>'[5]4-PROJEÇÃO (GA e GF)'!AC11</f>
        <v>743.16957298801435</v>
      </c>
      <c r="C9" s="110">
        <f>'[5]4-PROJEÇÃO (GA e GF)'!AD11</f>
        <v>3414173.566182144</v>
      </c>
      <c r="D9" s="110">
        <f>'[5]4-PROJEÇÃO (GA e GF)'!AE11</f>
        <v>4336392.8627945632</v>
      </c>
      <c r="E9" s="110">
        <f>'[5]4-PROJEÇÃO (GA e GF)'!AF11</f>
        <v>6388431.9359919913</v>
      </c>
      <c r="F9" s="110">
        <f>'[5]4-PROJEÇÃO (GA e GF)'!AG11</f>
        <v>6681739.896380255</v>
      </c>
      <c r="G9" s="110">
        <f>'[5]4-PROJEÇÃO (GA e GF)'!AH11</f>
        <v>445422.28428571427</v>
      </c>
      <c r="H9" s="114">
        <f>'[5]4-PROJEÇÃO (GA e GF)'!AI11</f>
        <v>21266160.545634668</v>
      </c>
      <c r="I9" s="113">
        <f>'[5]4-PROJEÇÃO (GA e GF)'!AJ11+'[5]4-PROJEÇÃO (GA e GF)'!AK11</f>
        <v>246.07786213068479</v>
      </c>
      <c r="J9" s="110">
        <f>'[5]4-PROJEÇÃO (GA e GF)'!AL11</f>
        <v>8366666.0655164048</v>
      </c>
      <c r="K9" s="110">
        <f>'[5]4-PROJEÇÃO (GA e GF)'!AM11</f>
        <v>590940.45193237299</v>
      </c>
      <c r="L9" s="110">
        <f>'[5]4-PROJEÇÃO (GA e GF)'!AN11</f>
        <v>0</v>
      </c>
      <c r="M9" s="110">
        <f>'[5]4-PROJEÇÃO (GA e GF)'!AO11</f>
        <v>652739.06779764674</v>
      </c>
      <c r="N9" s="114">
        <f>'[5]4-PROJEÇÃO (GA e GF)'!AP11</f>
        <v>9610345.5852464233</v>
      </c>
      <c r="O9" s="119">
        <f>'[5]4-PROJEÇÃO (GA e GF)'!AQ11</f>
        <v>130188946.85350142</v>
      </c>
    </row>
    <row r="10" spans="1:15" x14ac:dyDescent="0.25">
      <c r="A10" s="137">
        <f t="shared" si="0"/>
        <v>2028</v>
      </c>
      <c r="B10" s="113">
        <f>'[5]4-PROJEÇÃO (GA e GF)'!AC12</f>
        <v>743.17276680033285</v>
      </c>
      <c r="C10" s="110">
        <f>'[5]4-PROJEÇÃO (GA e GF)'!AD12</f>
        <v>3448232.8062794143</v>
      </c>
      <c r="D10" s="110">
        <f>'[5]4-PROJEÇÃO (GA e GF)'!AE12</f>
        <v>4379652.0125732785</v>
      </c>
      <c r="E10" s="110">
        <f>'[5]4-PROJEÇÃO (GA e GF)'!AF12</f>
        <v>6490124.8929133965</v>
      </c>
      <c r="F10" s="110">
        <f>'[5]4-PROJEÇÃO (GA e GF)'!AG12</f>
        <v>7264160.15369548</v>
      </c>
      <c r="G10" s="110">
        <f>'[5]4-PROJEÇÃO (GA e GF)'!AH12</f>
        <v>445422.28428571427</v>
      </c>
      <c r="H10" s="114">
        <f>'[5]4-PROJEÇÃO (GA e GF)'!AI12</f>
        <v>22027592.149747282</v>
      </c>
      <c r="I10" s="113">
        <f>'[5]4-PROJEÇÃO (GA e GF)'!AJ12+'[5]4-PROJEÇÃO (GA e GF)'!AK12</f>
        <v>271.17237768114438</v>
      </c>
      <c r="J10" s="110">
        <f>'[5]4-PROJEÇÃO (GA e GF)'!AL12</f>
        <v>9422418.6517856177</v>
      </c>
      <c r="K10" s="110">
        <f>'[5]4-PROJEÇÃO (GA e GF)'!AM12</f>
        <v>587434.95129965339</v>
      </c>
      <c r="L10" s="110">
        <f>'[5]4-PROJEÇÃO (GA e GF)'!AN12</f>
        <v>0</v>
      </c>
      <c r="M10" s="110">
        <f>'[5]4-PROJEÇÃO (GA e GF)'!AO12</f>
        <v>669694.30939813424</v>
      </c>
      <c r="N10" s="114">
        <f>'[5]4-PROJEÇÃO (GA e GF)'!AP12</f>
        <v>10679547.912483405</v>
      </c>
      <c r="O10" s="119">
        <f>'[5]4-PROJEÇÃO (GA e GF)'!AQ12</f>
        <v>141536991.0907653</v>
      </c>
    </row>
    <row r="11" spans="1:15" x14ac:dyDescent="0.25">
      <c r="A11" s="137">
        <f t="shared" si="0"/>
        <v>2029</v>
      </c>
      <c r="B11" s="113">
        <f>'[5]4-PROJEÇÃO (GA e GF)'!AC13</f>
        <v>743.15019831547397</v>
      </c>
      <c r="C11" s="110">
        <f>'[5]4-PROJEÇÃO (GA e GF)'!AD13</f>
        <v>3482761.2199204601</v>
      </c>
      <c r="D11" s="110">
        <f>'[5]4-PROJEÇÃO (GA e GF)'!AE13</f>
        <v>4423507.066680585</v>
      </c>
      <c r="E11" s="110">
        <f>'[5]4-PROJEÇÃO (GA e GF)'!AF13</f>
        <v>6593436.6285258858</v>
      </c>
      <c r="F11" s="110">
        <f>'[5]4-PROJEÇÃO (GA e GF)'!AG13</f>
        <v>7851403.816972266</v>
      </c>
      <c r="G11" s="110">
        <f>'[5]4-PROJEÇÃO (GA e GF)'!AH13</f>
        <v>445422.28428571427</v>
      </c>
      <c r="H11" s="114">
        <f>'[5]4-PROJEÇÃO (GA e GF)'!AI13</f>
        <v>22796531.016384911</v>
      </c>
      <c r="I11" s="113">
        <f>'[5]4-PROJEÇÃO (GA e GF)'!AJ13+'[5]4-PROJEÇÃO (GA e GF)'!AK13</f>
        <v>284.84755150338191</v>
      </c>
      <c r="J11" s="110">
        <f>'[5]4-PROJEÇÃO (GA e GF)'!AL13</f>
        <v>10060015.100893224</v>
      </c>
      <c r="K11" s="110">
        <f>'[5]4-PROJEÇÃO (GA e GF)'!AM13</f>
        <v>598858.22552955511</v>
      </c>
      <c r="L11" s="110">
        <f>'[5]4-PROJEÇÃO (GA e GF)'!AN13</f>
        <v>0</v>
      </c>
      <c r="M11" s="110">
        <f>'[5]4-PROJEÇÃO (GA e GF)'!AO13</f>
        <v>695632.82009035675</v>
      </c>
      <c r="N11" s="114">
        <f>'[5]4-PROJEÇÃO (GA e GF)'!AP13</f>
        <v>11354506.146513136</v>
      </c>
      <c r="O11" s="119">
        <f>'[5]4-PROJEÇÃO (GA e GF)'!AQ13</f>
        <v>152979015.96063706</v>
      </c>
    </row>
    <row r="12" spans="1:15" x14ac:dyDescent="0.25">
      <c r="A12" s="137">
        <f t="shared" si="0"/>
        <v>2030</v>
      </c>
      <c r="B12" s="113">
        <f>'[5]4-PROJEÇÃO (GA e GF)'!AC14</f>
        <v>743.15369768535925</v>
      </c>
      <c r="C12" s="110">
        <f>'[5]4-PROJEÇÃO (GA e GF)'!AD14</f>
        <v>3517491.3392812843</v>
      </c>
      <c r="D12" s="110">
        <f>'[5]4-PROJEÇÃO (GA e GF)'!AE14</f>
        <v>4467618.3102365742</v>
      </c>
      <c r="E12" s="110">
        <f>'[5]4-PROJEÇÃO (GA e GF)'!AF14</f>
        <v>6698392.9110294394</v>
      </c>
      <c r="F12" s="110">
        <f>'[5]4-PROJEÇÃO (GA e GF)'!AG14</f>
        <v>8408096.5882192478</v>
      </c>
      <c r="G12" s="110">
        <f>'[5]4-PROJEÇÃO (GA e GF)'!AH14</f>
        <v>445422.28428571427</v>
      </c>
      <c r="H12" s="114">
        <f>'[5]4-PROJEÇÃO (GA e GF)'!AI14</f>
        <v>23537021.43305226</v>
      </c>
      <c r="I12" s="113">
        <f>'[5]4-PROJEÇÃO (GA e GF)'!AJ14+'[5]4-PROJEÇÃO (GA e GF)'!AK14</f>
        <v>314.45851769652245</v>
      </c>
      <c r="J12" s="110">
        <f>'[5]4-PROJEÇÃO (GA e GF)'!AL14</f>
        <v>11365682.214350808</v>
      </c>
      <c r="K12" s="110">
        <f>'[5]4-PROJEÇÃO (GA e GF)'!AM14</f>
        <v>611002.54510928399</v>
      </c>
      <c r="L12" s="110">
        <f>'[5]4-PROJEÇÃO (GA e GF)'!AN14</f>
        <v>0</v>
      </c>
      <c r="M12" s="110">
        <f>'[5]4-PROJEÇÃO (GA e GF)'!AO14</f>
        <v>713574.19352852169</v>
      </c>
      <c r="N12" s="114">
        <f>'[5]4-PROJEÇÃO (GA e GF)'!AP14</f>
        <v>12690258.952988613</v>
      </c>
      <c r="O12" s="119">
        <f>'[5]4-PROJEÇÃO (GA e GF)'!AQ14</f>
        <v>163825778.44070071</v>
      </c>
    </row>
    <row r="13" spans="1:15" x14ac:dyDescent="0.25">
      <c r="A13" s="137">
        <f t="shared" si="0"/>
        <v>2031</v>
      </c>
      <c r="B13" s="113">
        <f>'[5]4-PROJEÇÃO (GA e GF)'!AC15</f>
        <v>743.1285283632817</v>
      </c>
      <c r="C13" s="110">
        <f>'[5]4-PROJEÇÃO (GA e GF)'!AD15</f>
        <v>3552697.8666497851</v>
      </c>
      <c r="D13" s="110">
        <f>'[5]4-PROJEÇÃO (GA e GF)'!AE15</f>
        <v>4512334.6467218539</v>
      </c>
      <c r="E13" s="110">
        <f>'[5]4-PROJEÇÃO (GA e GF)'!AF15</f>
        <v>6805019.9188099001</v>
      </c>
      <c r="F13" s="110">
        <f>'[5]4-PROJEÇÃO (GA e GF)'!AG15</f>
        <v>8950355.8549767714</v>
      </c>
      <c r="G13" s="110">
        <f>'[5]4-PROJEÇÃO (GA e GF)'!AH15</f>
        <v>445422.28428571427</v>
      </c>
      <c r="H13" s="114">
        <f>'[5]4-PROJEÇÃO (GA e GF)'!AI15</f>
        <v>24265830.571444023</v>
      </c>
      <c r="I13" s="113">
        <f>'[5]4-PROJEÇÃO (GA e GF)'!AJ15+'[5]4-PROJEÇÃO (GA e GF)'!AK15</f>
        <v>334.17792659999884</v>
      </c>
      <c r="J13" s="110">
        <f>'[5]4-PROJEÇÃO (GA e GF)'!AL15</f>
        <v>12357699.300193783</v>
      </c>
      <c r="K13" s="110">
        <f>'[5]4-PROJEÇÃO (GA e GF)'!AM15</f>
        <v>597674.97276335221</v>
      </c>
      <c r="L13" s="110">
        <f>'[5]4-PROJEÇÃO (GA e GF)'!AN15</f>
        <v>0</v>
      </c>
      <c r="M13" s="110">
        <f>'[5]4-PROJEÇÃO (GA e GF)'!AO15</f>
        <v>744920.3818675474</v>
      </c>
      <c r="N13" s="114">
        <f>'[5]4-PROJEÇÃO (GA e GF)'!AP15</f>
        <v>13700294.654824682</v>
      </c>
      <c r="O13" s="119">
        <f>'[5]4-PROJEÇÃO (GA e GF)'!AQ15</f>
        <v>174391314.35732007</v>
      </c>
    </row>
    <row r="14" spans="1:15" x14ac:dyDescent="0.25">
      <c r="A14" s="137">
        <f t="shared" si="0"/>
        <v>2032</v>
      </c>
      <c r="B14" s="113">
        <f>'[5]4-PROJEÇÃO (GA e GF)'!AC16</f>
        <v>743.08538821720344</v>
      </c>
      <c r="C14" s="110">
        <f>'[5]4-PROJEÇÃO (GA e GF)'!AD16</f>
        <v>3588146.8362906207</v>
      </c>
      <c r="D14" s="110">
        <f>'[5]4-PROJEÇÃO (GA e GF)'!AE16</f>
        <v>4557358.912759928</v>
      </c>
      <c r="E14" s="110">
        <f>'[5]4-PROJEÇÃO (GA e GF)'!AF16</f>
        <v>6913344.2469684333</v>
      </c>
      <c r="F14" s="110">
        <f>'[5]4-PROJEÇÃO (GA e GF)'!AG16</f>
        <v>9491599.9634855762</v>
      </c>
      <c r="G14" s="110">
        <f>'[5]4-PROJEÇÃO (GA e GF)'!AH16</f>
        <v>445422.28428571427</v>
      </c>
      <c r="H14" s="114">
        <f>'[5]4-PROJEÇÃO (GA e GF)'!AI16</f>
        <v>24995872.243790273</v>
      </c>
      <c r="I14" s="113">
        <f>'[5]4-PROJEÇÃO (GA e GF)'!AJ16+'[5]4-PROJEÇÃO (GA e GF)'!AK16</f>
        <v>348.89433915441623</v>
      </c>
      <c r="J14" s="110">
        <f>'[5]4-PROJEÇÃO (GA e GF)'!AL16</f>
        <v>13097309.502092158</v>
      </c>
      <c r="K14" s="110">
        <f>'[5]4-PROJEÇÃO (GA e GF)'!AM16</f>
        <v>583253.87988058128</v>
      </c>
      <c r="L14" s="110">
        <f>'[5]4-PROJEÇÃO (GA e GF)'!AN16</f>
        <v>0</v>
      </c>
      <c r="M14" s="110">
        <f>'[5]4-PROJEÇÃO (GA e GF)'!AO16</f>
        <v>769552.58124215796</v>
      </c>
      <c r="N14" s="114">
        <f>'[5]4-PROJEÇÃO (GA e GF)'!AP16</f>
        <v>14450115.963214897</v>
      </c>
      <c r="O14" s="119">
        <f>'[5]4-PROJEÇÃO (GA e GF)'!AQ16</f>
        <v>184937070.63789544</v>
      </c>
    </row>
    <row r="15" spans="1:15" x14ac:dyDescent="0.25">
      <c r="A15" s="137">
        <f t="shared" si="0"/>
        <v>2033</v>
      </c>
      <c r="B15" s="113">
        <f>'[5]4-PROJEÇÃO (GA e GF)'!AC17</f>
        <v>743.09706550555029</v>
      </c>
      <c r="C15" s="110">
        <f>'[5]4-PROJEÇÃO (GA e GF)'!AD17</f>
        <v>3624090.1165513513</v>
      </c>
      <c r="D15" s="110">
        <f>'[5]4-PROJEÇÃO (GA e GF)'!AE17</f>
        <v>4603011.0101025784</v>
      </c>
      <c r="E15" s="110">
        <f>'[5]4-PROJEÇÃO (GA e GF)'!AF17</f>
        <v>7023392.9139549183</v>
      </c>
      <c r="F15" s="110">
        <f>'[5]4-PROJEÇÃO (GA e GF)'!AG17</f>
        <v>10020486.611302515</v>
      </c>
      <c r="G15" s="110">
        <f>'[5]4-PROJEÇÃO (GA e GF)'!AH17</f>
        <v>445422.28428571427</v>
      </c>
      <c r="H15" s="114">
        <f>'[5]4-PROJEÇÃO (GA e GF)'!AI17</f>
        <v>25716402.936197076</v>
      </c>
      <c r="I15" s="113">
        <f>'[5]4-PROJEÇÃO (GA e GF)'!AJ17+'[5]4-PROJEÇÃO (GA e GF)'!AK17</f>
        <v>369.42319224795074</v>
      </c>
      <c r="J15" s="110">
        <f>'[5]4-PROJEÇÃO (GA e GF)'!AL17</f>
        <v>14027354.568399763</v>
      </c>
      <c r="K15" s="110">
        <f>'[5]4-PROJEÇÃO (GA e GF)'!AM17</f>
        <v>594918.8084894889</v>
      </c>
      <c r="L15" s="110">
        <f>'[5]4-PROJEÇÃO (GA e GF)'!AN17</f>
        <v>0</v>
      </c>
      <c r="M15" s="110">
        <f>'[5]4-PROJEÇÃO (GA e GF)'!AO17</f>
        <v>789149.6061869578</v>
      </c>
      <c r="N15" s="114">
        <f>'[5]4-PROJEÇÃO (GA e GF)'!AP17</f>
        <v>15411422.983076209</v>
      </c>
      <c r="O15" s="119">
        <f>'[5]4-PROJEÇÃO (GA e GF)'!AQ17</f>
        <v>195242050.59101629</v>
      </c>
    </row>
    <row r="16" spans="1:15" x14ac:dyDescent="0.25">
      <c r="A16" s="137">
        <f t="shared" si="0"/>
        <v>2034</v>
      </c>
      <c r="B16" s="113">
        <f>'[5]4-PROJEÇÃO (GA e GF)'!AC18</f>
        <v>743.06456217956543</v>
      </c>
      <c r="C16" s="110">
        <f>'[5]4-PROJEÇÃO (GA e GF)'!AD18</f>
        <v>3660226.4199251565</v>
      </c>
      <c r="D16" s="110">
        <f>'[5]4-PROJEÇÃO (GA e GF)'!AE18</f>
        <v>4648908.2689854018</v>
      </c>
      <c r="E16" s="110">
        <f>'[5]4-PROJEÇÃO (GA e GF)'!AF18</f>
        <v>7135193.3683069488</v>
      </c>
      <c r="F16" s="110">
        <f>'[5]4-PROJEÇÃO (GA e GF)'!AG18</f>
        <v>10538014.592807023</v>
      </c>
      <c r="G16" s="110">
        <f>'[5]4-PROJEÇÃO (GA e GF)'!AH18</f>
        <v>445422.28428571427</v>
      </c>
      <c r="H16" s="114">
        <f>'[5]4-PROJEÇÃO (GA e GF)'!AI18</f>
        <v>26427764.934310246</v>
      </c>
      <c r="I16" s="113">
        <f>'[5]4-PROJEÇÃO (GA e GF)'!AJ18+'[5]4-PROJEÇÃO (GA e GF)'!AK18</f>
        <v>386.32252519384605</v>
      </c>
      <c r="J16" s="110">
        <f>'[5]4-PROJEÇÃO (GA e GF)'!AL18</f>
        <v>14922358.267832424</v>
      </c>
      <c r="K16" s="110">
        <f>'[5]4-PROJEÇÃO (GA e GF)'!AM18</f>
        <v>608594.17262491863</v>
      </c>
      <c r="L16" s="110">
        <f>'[5]4-PROJEÇÃO (GA e GF)'!AN18</f>
        <v>0</v>
      </c>
      <c r="M16" s="110">
        <f>'[5]4-PROJEÇÃO (GA e GF)'!AO18</f>
        <v>813148.07049056527</v>
      </c>
      <c r="N16" s="114">
        <f>'[5]4-PROJEÇÃO (GA e GF)'!AP18</f>
        <v>16344100.510947909</v>
      </c>
      <c r="O16" s="119">
        <f>'[5]4-PROJEÇÃO (GA e GF)'!AQ18</f>
        <v>205325715.01437864</v>
      </c>
    </row>
    <row r="17" spans="1:15" x14ac:dyDescent="0.25">
      <c r="A17" s="137">
        <f t="shared" si="0"/>
        <v>2035</v>
      </c>
      <c r="B17" s="113">
        <f>'[5]4-PROJEÇÃO (GA e GF)'!AC19</f>
        <v>743.08810069540141</v>
      </c>
      <c r="C17" s="110">
        <f>'[5]4-PROJEÇÃO (GA e GF)'!AD19</f>
        <v>3696708.1364851547</v>
      </c>
      <c r="D17" s="110">
        <f>'[5]4-PROJEÇÃO (GA e GF)'!AE19</f>
        <v>4695244.2423173534</v>
      </c>
      <c r="E17" s="110">
        <f>'[5]4-PROJEÇÃO (GA e GF)'!AF19</f>
        <v>7248773.4954960886</v>
      </c>
      <c r="F17" s="110">
        <f>'[5]4-PROJEÇÃO (GA e GF)'!AG19</f>
        <v>11028421.17977982</v>
      </c>
      <c r="G17" s="110">
        <f>'[5]4-PROJEÇÃO (GA e GF)'!AH19</f>
        <v>445422.28428571427</v>
      </c>
      <c r="H17" s="114">
        <f>'[5]4-PROJEÇÃO (GA e GF)'!AI19</f>
        <v>27114569.338364128</v>
      </c>
      <c r="I17" s="113">
        <f>'[5]4-PROJEÇÃO (GA e GF)'!AJ19+'[5]4-PROJEÇÃO (GA e GF)'!AK19</f>
        <v>415.83796502162704</v>
      </c>
      <c r="J17" s="110">
        <f>'[5]4-PROJEÇÃO (GA e GF)'!AL19</f>
        <v>16193410.590085978</v>
      </c>
      <c r="K17" s="110">
        <f>'[5]4-PROJEÇÃO (GA e GF)'!AM19</f>
        <v>529421.74718556495</v>
      </c>
      <c r="L17" s="110">
        <f>'[5]4-PROJEÇÃO (GA e GF)'!AN19</f>
        <v>0</v>
      </c>
      <c r="M17" s="110">
        <f>'[5]4-PROJEÇÃO (GA e GF)'!AO19</f>
        <v>836513.64937310608</v>
      </c>
      <c r="N17" s="114">
        <f>'[5]4-PROJEÇÃO (GA e GF)'!AP19</f>
        <v>17559345.986644648</v>
      </c>
      <c r="O17" s="119">
        <f>'[5]4-PROJEÇÃO (GA e GF)'!AQ19</f>
        <v>214880938.36609811</v>
      </c>
    </row>
    <row r="18" spans="1:15" x14ac:dyDescent="0.25">
      <c r="A18" s="137">
        <f t="shared" si="0"/>
        <v>2036</v>
      </c>
      <c r="B18" s="113">
        <f>'[5]4-PROJEÇÃO (GA e GF)'!AC20</f>
        <v>743.09735252110727</v>
      </c>
      <c r="C18" s="110">
        <f>'[5]4-PROJEÇÃO (GA e GF)'!AD20</f>
        <v>3733553.529963674</v>
      </c>
      <c r="D18" s="110">
        <f>'[5]4-PROJEÇÃO (GA e GF)'!AE20</f>
        <v>4742042.1271377709</v>
      </c>
      <c r="E18" s="110">
        <f>'[5]4-PROJEÇÃO (GA e GF)'!AF20</f>
        <v>7364161.6248831246</v>
      </c>
      <c r="F18" s="110">
        <f>'[5]4-PROJEÇÃO (GA e GF)'!AG20</f>
        <v>11476053.390107241</v>
      </c>
      <c r="G18" s="110">
        <f>'[5]4-PROJEÇÃO (GA e GF)'!AH20</f>
        <v>445422.28428571427</v>
      </c>
      <c r="H18" s="114">
        <f>'[5]4-PROJEÇÃO (GA e GF)'!AI20</f>
        <v>27761232.956377525</v>
      </c>
      <c r="I18" s="113">
        <f>'[5]4-PROJEÇÃO (GA e GF)'!AJ20+'[5]4-PROJEÇÃO (GA e GF)'!AK20</f>
        <v>445.37869893149536</v>
      </c>
      <c r="J18" s="110">
        <f>'[5]4-PROJEÇÃO (GA e GF)'!AL20</f>
        <v>17631090.639854006</v>
      </c>
      <c r="K18" s="110">
        <f>'[5]4-PROJEÇÃO (GA e GF)'!AM20</f>
        <v>542754.3803116373</v>
      </c>
      <c r="L18" s="110">
        <f>'[5]4-PROJEÇÃO (GA e GF)'!AN20</f>
        <v>0</v>
      </c>
      <c r="M18" s="110">
        <f>'[5]4-PROJEÇÃO (GA e GF)'!AO20</f>
        <v>865592.8732519187</v>
      </c>
      <c r="N18" s="114">
        <f>'[5]4-PROJEÇÃO (GA e GF)'!AP20</f>
        <v>19039437.893417563</v>
      </c>
      <c r="O18" s="119">
        <f>'[5]4-PROJEÇÃO (GA e GF)'!AQ20</f>
        <v>223602733.42905807</v>
      </c>
    </row>
    <row r="19" spans="1:15" x14ac:dyDescent="0.25">
      <c r="A19" s="137">
        <f t="shared" si="0"/>
        <v>2037</v>
      </c>
      <c r="B19" s="113">
        <f>'[5]4-PROJEÇÃO (GA e GF)'!AC21</f>
        <v>743.09151873273436</v>
      </c>
      <c r="C19" s="110">
        <f>'[5]4-PROJEÇÃO (GA e GF)'!AD21</f>
        <v>3770688.0465066461</v>
      </c>
      <c r="D19" s="110">
        <f>'[5]4-PROJEÇÃO (GA e GF)'!AE21</f>
        <v>4789207.2314825803</v>
      </c>
      <c r="E19" s="110">
        <f>'[5]4-PROJEÇÃO (GA e GF)'!AF21</f>
        <v>7481386.5367840156</v>
      </c>
      <c r="F19" s="110">
        <f>'[5]4-PROJEÇÃO (GA e GF)'!AG21</f>
        <v>11872475.787536314</v>
      </c>
      <c r="G19" s="110">
        <f>'[5]4-PROJEÇÃO (GA e GF)'!AH21</f>
        <v>445422.28428571427</v>
      </c>
      <c r="H19" s="114">
        <f>'[5]4-PROJEÇÃO (GA e GF)'!AI21</f>
        <v>28359179.886595268</v>
      </c>
      <c r="I19" s="113">
        <f>'[5]4-PROJEÇÃO (GA e GF)'!AJ21+'[5]4-PROJEÇÃO (GA e GF)'!AK21</f>
        <v>475.0908890506899</v>
      </c>
      <c r="J19" s="110">
        <f>'[5]4-PROJEÇÃO (GA e GF)'!AL21</f>
        <v>19179449.775316872</v>
      </c>
      <c r="K19" s="110">
        <f>'[5]4-PROJEÇÃO (GA e GF)'!AM21</f>
        <v>555814.80414706946</v>
      </c>
      <c r="L19" s="110">
        <f>'[5]4-PROJEÇÃO (GA e GF)'!AN21</f>
        <v>0</v>
      </c>
      <c r="M19" s="110">
        <f>'[5]4-PROJEÇÃO (GA e GF)'!AO21</f>
        <v>899907.00528315129</v>
      </c>
      <c r="N19" s="114">
        <f>'[5]4-PROJEÇÃO (GA e GF)'!AP21</f>
        <v>20635171.584747091</v>
      </c>
      <c r="O19" s="119">
        <f>'[5]4-PROJEÇÃO (GA e GF)'!AQ21</f>
        <v>231326741.73090625</v>
      </c>
    </row>
    <row r="20" spans="1:15" x14ac:dyDescent="0.25">
      <c r="A20" s="137">
        <f t="shared" si="0"/>
        <v>2038</v>
      </c>
      <c r="B20" s="113">
        <f>'[5]4-PROJEÇÃO (GA e GF)'!AC22</f>
        <v>743.12208032699596</v>
      </c>
      <c r="C20" s="110">
        <f>'[5]4-PROJEÇÃO (GA e GF)'!AD22</f>
        <v>3808561.7038998655</v>
      </c>
      <c r="D20" s="110">
        <f>'[5]4-PROJEÇÃO (GA e GF)'!AE22</f>
        <v>4837311.1296659214</v>
      </c>
      <c r="E20" s="110">
        <f>'[5]4-PROJEÇÃO (GA e GF)'!AF22</f>
        <v>7600477.4696483444</v>
      </c>
      <c r="F20" s="110">
        <f>'[5]4-PROJEÇÃO (GA e GF)'!AG22</f>
        <v>12254726.704812938</v>
      </c>
      <c r="G20" s="110">
        <f>'[5]4-PROJEÇÃO (GA e GF)'!AH22</f>
        <v>445422.28428571427</v>
      </c>
      <c r="H20" s="114">
        <f>'[5]4-PROJEÇÃO (GA e GF)'!AI22</f>
        <v>28946499.292312782</v>
      </c>
      <c r="I20" s="113">
        <f>'[5]4-PROJEÇÃO (GA e GF)'!AJ22+'[5]4-PROJEÇÃO (GA e GF)'!AK22</f>
        <v>488.21956310429431</v>
      </c>
      <c r="J20" s="110">
        <f>'[5]4-PROJEÇÃO (GA e GF)'!AL22</f>
        <v>20086244.080344852</v>
      </c>
      <c r="K20" s="110">
        <f>'[5]4-PROJEÇÃO (GA e GF)'!AM22</f>
        <v>475897.30031313817</v>
      </c>
      <c r="L20" s="110">
        <f>'[5]4-PROJEÇÃO (GA e GF)'!AN22</f>
        <v>0</v>
      </c>
      <c r="M20" s="110">
        <f>'[5]4-PROJEÇÃO (GA e GF)'!AO22</f>
        <v>936470.81551264762</v>
      </c>
      <c r="N20" s="114">
        <f>'[5]4-PROJEÇÃO (GA e GF)'!AP22</f>
        <v>21498612.196170636</v>
      </c>
      <c r="O20" s="119">
        <f>'[5]4-PROJEÇÃO (GA e GF)'!AQ22</f>
        <v>238774628.82704839</v>
      </c>
    </row>
    <row r="21" spans="1:15" x14ac:dyDescent="0.25">
      <c r="A21" s="138">
        <f t="shared" si="0"/>
        <v>2039</v>
      </c>
      <c r="B21" s="113">
        <f>'[5]4-PROJEÇÃO (GA e GF)'!AC23</f>
        <v>743.1237501666219</v>
      </c>
      <c r="C21" s="110">
        <f>'[5]4-PROJEÇÃO (GA e GF)'!AD23</f>
        <v>3846530.7362558777</v>
      </c>
      <c r="D21" s="110">
        <f>'[5]4-PROJEÇÃO (GA e GF)'!AE23</f>
        <v>4885536.1650146507</v>
      </c>
      <c r="E21" s="110">
        <f>'[5]4-PROJEÇÃO (GA e GF)'!AF23</f>
        <v>7721464.127352017</v>
      </c>
      <c r="F21" s="110">
        <f>'[5]4-PROJEÇÃO (GA e GF)'!AG23</f>
        <v>12596077.967555396</v>
      </c>
      <c r="G21" s="110">
        <f>'[5]4-PROJEÇÃO (GA e GF)'!AH23</f>
        <v>445422.28428571427</v>
      </c>
      <c r="H21" s="114">
        <f>'[5]4-PROJEÇÃO (GA e GF)'!AI23</f>
        <v>29495031.280463655</v>
      </c>
      <c r="I21" s="113">
        <f>'[5]4-PROJEÇÃO (GA e GF)'!AJ23+'[5]4-PROJEÇÃO (GA e GF)'!AK23</f>
        <v>506.26612610296883</v>
      </c>
      <c r="J21" s="110">
        <f>'[5]4-PROJEÇÃO (GA e GF)'!AL23</f>
        <v>21395837.677567508</v>
      </c>
      <c r="K21" s="110">
        <f>'[5]4-PROJEÇÃO (GA e GF)'!AM23</f>
        <v>489757.20033537247</v>
      </c>
      <c r="L21" s="110">
        <f>'[5]4-PROJEÇÃO (GA e GF)'!AN23</f>
        <v>0</v>
      </c>
      <c r="M21" s="110">
        <f>'[5]4-PROJEÇÃO (GA e GF)'!AO23</f>
        <v>958449.96897808299</v>
      </c>
      <c r="N21" s="114">
        <f>'[5]4-PROJEÇÃO (GA e GF)'!AP23</f>
        <v>22844044.846880965</v>
      </c>
      <c r="O21" s="119">
        <f>'[5]4-PROJEÇÃO (GA e GF)'!AQ23</f>
        <v>245425615.26063108</v>
      </c>
    </row>
    <row r="22" spans="1:15" x14ac:dyDescent="0.25">
      <c r="A22" s="137">
        <f>A21+1</f>
        <v>2040</v>
      </c>
      <c r="B22" s="113">
        <f>'[5]4-PROJEÇÃO (GA e GF)'!AC24</f>
        <v>743.12783525810869</v>
      </c>
      <c r="C22" s="110">
        <f>'[5]4-PROJEÇÃO (GA e GF)'!AD24</f>
        <v>3884831.3549298309</v>
      </c>
      <c r="D22" s="110">
        <f>'[5]4-PROJEÇÃO (GA e GF)'!AE24</f>
        <v>4934182.3531005336</v>
      </c>
      <c r="E22" s="110">
        <f>'[5]4-PROJEÇÃO (GA e GF)'!AF24</f>
        <v>7844376.6866060514</v>
      </c>
      <c r="F22" s="110">
        <f>'[5]4-PROJEÇÃO (GA e GF)'!AG24</f>
        <v>12914294.096125642</v>
      </c>
      <c r="G22" s="110">
        <f>'[5]4-PROJEÇÃO (GA e GF)'!AH24</f>
        <v>445422.28428571427</v>
      </c>
      <c r="H22" s="114">
        <f>'[5]4-PROJEÇÃO (GA e GF)'!AI24</f>
        <v>30023106.775047772</v>
      </c>
      <c r="I22" s="113">
        <f>'[5]4-PROJEÇÃO (GA e GF)'!AJ24+'[5]4-PROJEÇÃO (GA e GF)'!AK24</f>
        <v>526.03710529627335</v>
      </c>
      <c r="J22" s="110">
        <f>'[5]4-PROJEÇÃO (GA e GF)'!AL24</f>
        <v>22329068.632157065</v>
      </c>
      <c r="K22" s="110">
        <f>'[5]4-PROJEÇÃO (GA e GF)'!AM24</f>
        <v>503448.97498483601</v>
      </c>
      <c r="L22" s="110">
        <f>'[5]4-PROJEÇÃO (GA e GF)'!AN24</f>
        <v>0</v>
      </c>
      <c r="M22" s="110">
        <f>'[5]4-PROJEÇÃO (GA e GF)'!AO24</f>
        <v>990374.3596637873</v>
      </c>
      <c r="N22" s="114">
        <f>'[5]4-PROJEÇÃO (GA e GF)'!AP24</f>
        <v>23822891.966805689</v>
      </c>
      <c r="O22" s="119">
        <f>'[5]4-PROJEÇÃO (GA e GF)'!AQ24</f>
        <v>251625830.06887317</v>
      </c>
    </row>
    <row r="23" spans="1:15" x14ac:dyDescent="0.25">
      <c r="A23" s="137">
        <f t="shared" ref="A23:A40" si="1">A22+1</f>
        <v>2041</v>
      </c>
      <c r="B23" s="113">
        <f>'[5]4-PROJEÇÃO (GA e GF)'!AC25</f>
        <v>743.14070381143893</v>
      </c>
      <c r="C23" s="110">
        <f>'[5]4-PROJEÇÃO (GA e GF)'!AD25</f>
        <v>3923489.9240211593</v>
      </c>
      <c r="D23" s="110">
        <f>'[5]4-PROJEÇÃO (GA e GF)'!AE25</f>
        <v>4983283.1793602081</v>
      </c>
      <c r="E23" s="110">
        <f>'[5]4-PROJEÇÃO (GA e GF)'!AF25</f>
        <v>7969245.8044833215</v>
      </c>
      <c r="F23" s="110">
        <f>'[5]4-PROJEÇÃO (GA e GF)'!AG25</f>
        <v>13210415.902734956</v>
      </c>
      <c r="G23" s="110">
        <f>'[5]4-PROJEÇÃO (GA e GF)'!AH25</f>
        <v>445422.28428571427</v>
      </c>
      <c r="H23" s="114">
        <f>'[5]4-PROJEÇÃO (GA e GF)'!AI25</f>
        <v>30531857.09488536</v>
      </c>
      <c r="I23" s="113">
        <f>'[5]4-PROJEÇÃO (GA e GF)'!AJ25+'[5]4-PROJEÇÃO (GA e GF)'!AK25</f>
        <v>544.21185154754869</v>
      </c>
      <c r="J23" s="110">
        <f>'[5]4-PROJEÇÃO (GA e GF)'!AL25</f>
        <v>23264946.430829421</v>
      </c>
      <c r="K23" s="110">
        <f>'[5]4-PROJEÇÃO (GA e GF)'!AM25</f>
        <v>482372.21920490515</v>
      </c>
      <c r="L23" s="110">
        <f>'[5]4-PROJEÇÃO (GA e GF)'!AN25</f>
        <v>0</v>
      </c>
      <c r="M23" s="110">
        <f>'[5]4-PROJEÇÃO (GA e GF)'!AO25</f>
        <v>1014815.7767017218</v>
      </c>
      <c r="N23" s="114">
        <f>'[5]4-PROJEÇÃO (GA e GF)'!AP25</f>
        <v>24762134.426736049</v>
      </c>
      <c r="O23" s="119">
        <f>'[5]4-PROJEÇÃO (GA e GF)'!AQ25</f>
        <v>257395552.73702246</v>
      </c>
    </row>
    <row r="24" spans="1:15" x14ac:dyDescent="0.25">
      <c r="A24" s="137">
        <f t="shared" si="1"/>
        <v>2042</v>
      </c>
      <c r="B24" s="113">
        <f>'[5]4-PROJEÇÃO (GA e GF)'!AC26</f>
        <v>743.16651677156824</v>
      </c>
      <c r="C24" s="110">
        <f>'[5]4-PROJEÇÃO (GA e GF)'!AD26</f>
        <v>3962700.4632477225</v>
      </c>
      <c r="D24" s="110">
        <f>'[5]4-PROJEÇÃO (GA e GF)'!AE26</f>
        <v>5033085.0711364765</v>
      </c>
      <c r="E24" s="110">
        <f>'[5]4-PROJEÇÃO (GA e GF)'!AF26</f>
        <v>8096102.6260650922</v>
      </c>
      <c r="F24" s="110">
        <f>'[5]4-PROJEÇÃO (GA e GF)'!AG26</f>
        <v>13475862.322661236</v>
      </c>
      <c r="G24" s="110">
        <f>'[5]4-PROJEÇÃO (GA e GF)'!AH26</f>
        <v>445422.28428571427</v>
      </c>
      <c r="H24" s="114">
        <f>'[5]4-PROJEÇÃO (GA e GF)'!AI26</f>
        <v>31013172.767396238</v>
      </c>
      <c r="I24" s="113">
        <f>'[5]4-PROJEÇÃO (GA e GF)'!AJ26+'[5]4-PROJEÇÃO (GA e GF)'!AK26</f>
        <v>561.85164493450191</v>
      </c>
      <c r="J24" s="110">
        <f>'[5]4-PROJEÇÃO (GA e GF)'!AL26</f>
        <v>24307627.254183818</v>
      </c>
      <c r="K24" s="110">
        <f>'[5]4-PROJEÇÃO (GA e GF)'!AM26</f>
        <v>494844.73492291284</v>
      </c>
      <c r="L24" s="110">
        <f>'[5]4-PROJEÇÃO (GA e GF)'!AN26</f>
        <v>0</v>
      </c>
      <c r="M24" s="110">
        <f>'[5]4-PROJEÇÃO (GA e GF)'!AO26</f>
        <v>1038666.1896703934</v>
      </c>
      <c r="N24" s="114">
        <f>'[5]4-PROJEÇÃO (GA e GF)'!AP26</f>
        <v>25841138.178777125</v>
      </c>
      <c r="O24" s="119">
        <f>'[5]4-PROJEÇÃO (GA e GF)'!AQ26</f>
        <v>262567587.32564154</v>
      </c>
    </row>
    <row r="25" spans="1:15" x14ac:dyDescent="0.25">
      <c r="A25" s="137">
        <f t="shared" si="1"/>
        <v>2043</v>
      </c>
      <c r="B25" s="113">
        <f>'[5]4-PROJEÇÃO (GA e GF)'!AC27</f>
        <v>743.16342672550945</v>
      </c>
      <c r="C25" s="110">
        <f>'[5]4-PROJEÇÃO (GA e GF)'!AD27</f>
        <v>4002194.0297191353</v>
      </c>
      <c r="D25" s="110">
        <f>'[5]4-PROJEÇÃO (GA e GF)'!AE27</f>
        <v>5083246.4400455691</v>
      </c>
      <c r="E25" s="110">
        <f>'[5]4-PROJEÇÃO (GA e GF)'!AF27</f>
        <v>8224978.792209276</v>
      </c>
      <c r="F25" s="110">
        <f>'[5]4-PROJEÇÃO (GA e GF)'!AG27</f>
        <v>13723152.947540786</v>
      </c>
      <c r="G25" s="110">
        <f>'[5]4-PROJEÇÃO (GA e GF)'!AH27</f>
        <v>445422.28428571427</v>
      </c>
      <c r="H25" s="114">
        <f>'[5]4-PROJEÇÃO (GA e GF)'!AI27</f>
        <v>31478994.49380048</v>
      </c>
      <c r="I25" s="113">
        <f>'[5]4-PROJEÇÃO (GA e GF)'!AJ27+'[5]4-PROJEÇÃO (GA e GF)'!AK27</f>
        <v>569.49314163051849</v>
      </c>
      <c r="J25" s="110">
        <f>'[5]4-PROJEÇÃO (GA e GF)'!AL27</f>
        <v>25086901.756038096</v>
      </c>
      <c r="K25" s="110">
        <f>'[5]4-PROJEÇÃO (GA e GF)'!AM27</f>
        <v>508407.94052967703</v>
      </c>
      <c r="L25" s="110">
        <f>'[5]4-PROJEÇÃO (GA e GF)'!AN27</f>
        <v>0</v>
      </c>
      <c r="M25" s="110">
        <f>'[5]4-PROJEÇÃO (GA e GF)'!AO27</f>
        <v>1065402.9546165776</v>
      </c>
      <c r="N25" s="114">
        <f>'[5]4-PROJEÇÃO (GA e GF)'!AP27</f>
        <v>26660712.65118435</v>
      </c>
      <c r="O25" s="119">
        <f>'[5]4-PROJEÇÃO (GA e GF)'!AQ27</f>
        <v>267385869.16825768</v>
      </c>
    </row>
    <row r="26" spans="1:15" x14ac:dyDescent="0.25">
      <c r="A26" s="137">
        <f t="shared" si="1"/>
        <v>2044</v>
      </c>
      <c r="B26" s="113">
        <f>'[5]4-PROJEÇÃO (GA e GF)'!AC28</f>
        <v>743.15084416906598</v>
      </c>
      <c r="C26" s="110">
        <f>'[5]4-PROJEÇÃO (GA e GF)'!AD28</f>
        <v>4042195.4635061612</v>
      </c>
      <c r="D26" s="110">
        <f>'[5]4-PROJEÇÃO (GA e GF)'!AE28</f>
        <v>5134052.8588210447</v>
      </c>
      <c r="E26" s="110">
        <f>'[5]4-PROJEÇÃO (GA e GF)'!AF28</f>
        <v>8355906.4474423639</v>
      </c>
      <c r="F26" s="110">
        <f>'[5]4-PROJEÇÃO (GA e GF)'!AG28</f>
        <v>13969925.124311343</v>
      </c>
      <c r="G26" s="110">
        <f>'[5]4-PROJEÇÃO (GA e GF)'!AH28</f>
        <v>445422.28428571427</v>
      </c>
      <c r="H26" s="114">
        <f>'[5]4-PROJEÇÃO (GA e GF)'!AI28</f>
        <v>31947502.178366628</v>
      </c>
      <c r="I26" s="113">
        <f>'[5]4-PROJEÇÃO (GA e GF)'!AJ28+'[5]4-PROJEÇÃO (GA e GF)'!AK28</f>
        <v>578.0859913559334</v>
      </c>
      <c r="J26" s="110">
        <f>'[5]4-PROJEÇÃO (GA e GF)'!AL28</f>
        <v>25529976.314801216</v>
      </c>
      <c r="K26" s="110">
        <f>'[5]4-PROJEÇÃO (GA e GF)'!AM28</f>
        <v>522411.54163730663</v>
      </c>
      <c r="L26" s="110">
        <f>'[5]4-PROJEÇÃO (GA e GF)'!AN28</f>
        <v>0</v>
      </c>
      <c r="M26" s="110">
        <f>'[5]4-PROJEÇÃO (GA e GF)'!AO28</f>
        <v>1086934.0717645646</v>
      </c>
      <c r="N26" s="114">
        <f>'[5]4-PROJEÇÃO (GA e GF)'!AP28</f>
        <v>27139321.928203087</v>
      </c>
      <c r="O26" s="119">
        <f>'[5]4-PROJEÇÃO (GA e GF)'!AQ28</f>
        <v>272194049.41842121</v>
      </c>
    </row>
    <row r="27" spans="1:15" x14ac:dyDescent="0.25">
      <c r="A27" s="137">
        <f t="shared" si="1"/>
        <v>2045</v>
      </c>
      <c r="B27" s="113">
        <f>'[5]4-PROJEÇÃO (GA e GF)'!AC29</f>
        <v>743.14299882811497</v>
      </c>
      <c r="C27" s="110">
        <f>'[5]4-PROJEÇÃO (GA e GF)'!AD29</f>
        <v>4082450.3929606033</v>
      </c>
      <c r="D27" s="110">
        <f>'[5]4-PROJEÇÃO (GA e GF)'!AE29</f>
        <v>5185181.2462315718</v>
      </c>
      <c r="E27" s="110">
        <f>'[5]4-PROJEÇÃO (GA e GF)'!AF29</f>
        <v>8488918.2479769681</v>
      </c>
      <c r="F27" s="110">
        <f>'[5]4-PROJEÇÃO (GA e GF)'!AG29</f>
        <v>14205728.419981617</v>
      </c>
      <c r="G27" s="110">
        <f>'[5]4-PROJEÇÃO (GA e GF)'!AH29</f>
        <v>445422.28428571427</v>
      </c>
      <c r="H27" s="114">
        <f>'[5]4-PROJEÇÃO (GA e GF)'!AI29</f>
        <v>32407700.591436476</v>
      </c>
      <c r="I27" s="113">
        <f>'[5]4-PROJEÇÃO (GA e GF)'!AJ29+'[5]4-PROJEÇÃO (GA e GF)'!AK29</f>
        <v>589.80164848124014</v>
      </c>
      <c r="J27" s="110">
        <f>'[5]4-PROJEÇÃO (GA e GF)'!AL29</f>
        <v>26319056.375413425</v>
      </c>
      <c r="K27" s="110">
        <f>'[5]4-PROJEÇÃO (GA e GF)'!AM29</f>
        <v>392361.84074542951</v>
      </c>
      <c r="L27" s="110">
        <f>'[5]4-PROJEÇÃO (GA e GF)'!AN29</f>
        <v>0</v>
      </c>
      <c r="M27" s="110">
        <f>'[5]4-PROJEÇÃO (GA e GF)'!AO29</f>
        <v>1101822.9674026442</v>
      </c>
      <c r="N27" s="114">
        <f>'[5]4-PROJEÇÃO (GA e GF)'!AP29</f>
        <v>27813241.1835615</v>
      </c>
      <c r="O27" s="119">
        <f>'[5]4-PROJEÇÃO (GA e GF)'!AQ29</f>
        <v>276788508.82629615</v>
      </c>
    </row>
    <row r="28" spans="1:15" x14ac:dyDescent="0.25">
      <c r="A28" s="137">
        <f t="shared" si="1"/>
        <v>2046</v>
      </c>
      <c r="B28" s="113">
        <f>'[5]4-PROJEÇÃO (GA e GF)'!AC30</f>
        <v>743.12702383921282</v>
      </c>
      <c r="C28" s="110">
        <f>'[5]4-PROJEÇÃO (GA e GF)'!AD30</f>
        <v>4123093.6088959645</v>
      </c>
      <c r="D28" s="110">
        <f>'[5]4-PROJEÇÃO (GA e GF)'!AE30</f>
        <v>5236802.8021034962</v>
      </c>
      <c r="E28" s="110">
        <f>'[5]4-PROJEÇÃO (GA e GF)'!AF30</f>
        <v>8624047.3698569853</v>
      </c>
      <c r="F28" s="110">
        <f>'[5]4-PROJEÇÃO (GA e GF)'!AG30</f>
        <v>14475121.549396552</v>
      </c>
      <c r="G28" s="110">
        <f>'[5]4-PROJEÇÃO (GA e GF)'!AH30</f>
        <v>445422.28428571427</v>
      </c>
      <c r="H28" s="114">
        <f>'[5]4-PROJEÇÃO (GA e GF)'!AI30</f>
        <v>32904487.614538711</v>
      </c>
      <c r="I28" s="113">
        <f>'[5]4-PROJEÇÃO (GA e GF)'!AJ30+'[5]4-PROJEÇÃO (GA e GF)'!AK30</f>
        <v>580.16881276437596</v>
      </c>
      <c r="J28" s="110">
        <f>'[5]4-PROJEÇÃO (GA e GF)'!AL30</f>
        <v>26163284.556095582</v>
      </c>
      <c r="K28" s="110">
        <f>'[5]4-PROJEÇÃO (GA e GF)'!AM30</f>
        <v>371482.31526514463</v>
      </c>
      <c r="L28" s="110">
        <f>'[5]4-PROJEÇÃO (GA e GF)'!AN30</f>
        <v>0</v>
      </c>
      <c r="M28" s="110">
        <f>'[5]4-PROJEÇÃO (GA e GF)'!AO30</f>
        <v>1120787.3288290109</v>
      </c>
      <c r="N28" s="114">
        <f>'[5]4-PROJEÇÃO (GA e GF)'!AP30</f>
        <v>27655554.200189739</v>
      </c>
      <c r="O28" s="119">
        <f>'[5]4-PROJEÇÃO (GA e GF)'!AQ30</f>
        <v>282037442.24064517</v>
      </c>
    </row>
    <row r="29" spans="1:15" x14ac:dyDescent="0.25">
      <c r="A29" s="137">
        <f t="shared" si="1"/>
        <v>2047</v>
      </c>
      <c r="B29" s="113">
        <f>'[5]4-PROJEÇÃO (GA e GF)'!AC31</f>
        <v>743.09983271520139</v>
      </c>
      <c r="C29" s="110">
        <f>'[5]4-PROJEÇÃO (GA e GF)'!AD31</f>
        <v>4164161.7345536556</v>
      </c>
      <c r="D29" s="110">
        <f>'[5]4-PROJEÇÃO (GA e GF)'!AE31</f>
        <v>5288964.0421629772</v>
      </c>
      <c r="E29" s="110">
        <f>'[5]4-PROJEÇÃO (GA e GF)'!AF31</f>
        <v>8761327.5172324367</v>
      </c>
      <c r="F29" s="110">
        <f>'[5]4-PROJEÇÃO (GA e GF)'!AG31</f>
        <v>14740774.701235974</v>
      </c>
      <c r="G29" s="110">
        <f>'[5]4-PROJEÇÃO (GA e GF)'!AH31</f>
        <v>445422.28428571427</v>
      </c>
      <c r="H29" s="114">
        <f>'[5]4-PROJEÇÃO (GA e GF)'!AI31</f>
        <v>33400650.279470753</v>
      </c>
      <c r="I29" s="113">
        <f>'[5]4-PROJEÇÃO (GA e GF)'!AJ31+'[5]4-PROJEÇÃO (GA e GF)'!AK31</f>
        <v>588.10334006906544</v>
      </c>
      <c r="J29" s="110">
        <f>'[5]4-PROJEÇÃO (GA e GF)'!AL31</f>
        <v>26716961.733022545</v>
      </c>
      <c r="K29" s="110">
        <f>'[5]4-PROJEÇÃO (GA e GF)'!AM31</f>
        <v>384532.08916874829</v>
      </c>
      <c r="L29" s="110">
        <f>'[5]4-PROJEÇÃO (GA e GF)'!AN31</f>
        <v>0</v>
      </c>
      <c r="M29" s="110">
        <f>'[5]4-PROJEÇÃO (GA e GF)'!AO31</f>
        <v>1123093.8444524966</v>
      </c>
      <c r="N29" s="114">
        <f>'[5]4-PROJEÇÃO (GA e GF)'!AP31</f>
        <v>28224587.666643791</v>
      </c>
      <c r="O29" s="119">
        <f>'[5]4-PROJEÇÃO (GA e GF)'!AQ31</f>
        <v>287213504.85347211</v>
      </c>
    </row>
    <row r="30" spans="1:15" x14ac:dyDescent="0.25">
      <c r="A30" s="137">
        <f t="shared" si="1"/>
        <v>2048</v>
      </c>
      <c r="B30" s="113">
        <f>'[5]4-PROJEÇÃO (GA e GF)'!AC32</f>
        <v>743.0928968142789</v>
      </c>
      <c r="C30" s="110">
        <f>'[5]4-PROJEÇÃO (GA e GF)'!AD32</f>
        <v>4185395.9147059652</v>
      </c>
      <c r="D30" s="110">
        <f>'[5]4-PROJEÇÃO (GA e GF)'!AE32</f>
        <v>5315933.8916667728</v>
      </c>
      <c r="E30" s="110">
        <f>'[5]4-PROJEÇÃO (GA e GF)'!AF32</f>
        <v>8900792.9307660162</v>
      </c>
      <c r="F30" s="110">
        <f>'[5]4-PROJEÇÃO (GA e GF)'!AG32</f>
        <v>14972746.868225798</v>
      </c>
      <c r="G30" s="110">
        <f>'[5]4-PROJEÇÃO (GA e GF)'!AH32</f>
        <v>445422.28428571427</v>
      </c>
      <c r="H30" s="114">
        <f>'[5]4-PROJEÇÃO (GA e GF)'!AI32</f>
        <v>33820291.88965027</v>
      </c>
      <c r="I30" s="113">
        <f>'[5]4-PROJEÇÃO (GA e GF)'!AJ32+'[5]4-PROJEÇÃO (GA e GF)'!AK32</f>
        <v>607.74113047781429</v>
      </c>
      <c r="J30" s="110">
        <f>'[5]4-PROJEÇÃO (GA e GF)'!AL32</f>
        <v>27780116.660998434</v>
      </c>
      <c r="K30" s="110">
        <f>'[5]4-PROJEÇÃO (GA e GF)'!AM32</f>
        <v>380033.66047550202</v>
      </c>
      <c r="L30" s="110">
        <f>'[5]4-PROJEÇÃO (GA e GF)'!AN32</f>
        <v>0</v>
      </c>
      <c r="M30" s="110">
        <f>'[5]4-PROJEÇÃO (GA e GF)'!AO32</f>
        <v>1140328.9762360179</v>
      </c>
      <c r="N30" s="114">
        <f>'[5]4-PROJEÇÃO (GA e GF)'!AP32</f>
        <v>29300479.297709957</v>
      </c>
      <c r="O30" s="119">
        <f>'[5]4-PROJEÇÃO (GA e GF)'!AQ32</f>
        <v>291733317.44541246</v>
      </c>
    </row>
    <row r="31" spans="1:15" x14ac:dyDescent="0.25">
      <c r="A31" s="137">
        <f t="shared" si="1"/>
        <v>2049</v>
      </c>
      <c r="B31" s="113">
        <f>'[5]4-PROJEÇÃO (GA e GF)'!AC33</f>
        <v>743.077793235537</v>
      </c>
      <c r="C31" s="110">
        <f>'[5]4-PROJEÇÃO (GA e GF)'!AD33</f>
        <v>4223119.3551101806</v>
      </c>
      <c r="D31" s="110">
        <f>'[5]4-PROJEÇÃO (GA e GF)'!AE33</f>
        <v>5363846.9970077574</v>
      </c>
      <c r="E31" s="110">
        <f>'[5]4-PROJEÇÃO (GA e GF)'!AF33</f>
        <v>9042478.3961734492</v>
      </c>
      <c r="F31" s="110">
        <f>'[5]4-PROJEÇÃO (GA e GF)'!AG33</f>
        <v>15183025.507811187</v>
      </c>
      <c r="G31" s="110">
        <f>'[5]4-PROJEÇÃO (GA e GF)'!AH33</f>
        <v>445422.28428571427</v>
      </c>
      <c r="H31" s="114">
        <f>'[5]4-PROJEÇÃO (GA e GF)'!AI33</f>
        <v>34257892.540388294</v>
      </c>
      <c r="I31" s="113">
        <f>'[5]4-PROJEÇÃO (GA e GF)'!AJ33+'[5]4-PROJEÇÃO (GA e GF)'!AK33</f>
        <v>615.39604201926613</v>
      </c>
      <c r="J31" s="110">
        <f>'[5]4-PROJEÇÃO (GA e GF)'!AL33</f>
        <v>28620782.619058426</v>
      </c>
      <c r="K31" s="110">
        <f>'[5]4-PROJEÇÃO (GA e GF)'!AM33</f>
        <v>375427.27859789436</v>
      </c>
      <c r="L31" s="110">
        <f>'[5]4-PROJEÇÃO (GA e GF)'!AN33</f>
        <v>0</v>
      </c>
      <c r="M31" s="110">
        <f>'[5]4-PROJEÇÃO (GA e GF)'!AO33</f>
        <v>1164552.9941745887</v>
      </c>
      <c r="N31" s="114">
        <f>'[5]4-PROJEÇÃO (GA e GF)'!AP33</f>
        <v>30160762.89183091</v>
      </c>
      <c r="O31" s="119">
        <f>'[5]4-PROJEÇÃO (GA e GF)'!AQ33</f>
        <v>295830447.09396982</v>
      </c>
    </row>
    <row r="32" spans="1:15" x14ac:dyDescent="0.25">
      <c r="A32" s="137">
        <f t="shared" si="1"/>
        <v>2050</v>
      </c>
      <c r="B32" s="113">
        <f>'[5]4-PROJEÇÃO (GA e GF)'!AC34</f>
        <v>743.10228933607891</v>
      </c>
      <c r="C32" s="110">
        <f>'[5]4-PROJEÇÃO (GA e GF)'!AD34</f>
        <v>4242313.976167242</v>
      </c>
      <c r="D32" s="110">
        <f>'[5]4-PROJEÇÃO (GA e GF)'!AE34</f>
        <v>5388226.3720285092</v>
      </c>
      <c r="E32" s="110">
        <f>'[5]4-PROJEÇÃO (GA e GF)'!AF34</f>
        <v>9186419.2528998218</v>
      </c>
      <c r="F32" s="110">
        <f>'[5]4-PROJEÇÃO (GA e GF)'!AG34</f>
        <v>15356547.45309847</v>
      </c>
      <c r="G32" s="110">
        <f>'[5]4-PROJEÇÃO (GA e GF)'!AH34</f>
        <v>445422.28428571427</v>
      </c>
      <c r="H32" s="114">
        <f>'[5]4-PROJEÇÃO (GA e GF)'!AI34</f>
        <v>34618929.338479757</v>
      </c>
      <c r="I32" s="113">
        <f>'[5]4-PROJEÇÃO (GA e GF)'!AJ34+'[5]4-PROJEÇÃO (GA e GF)'!AK34</f>
        <v>638.32088064104607</v>
      </c>
      <c r="J32" s="110">
        <f>'[5]4-PROJEÇÃO (GA e GF)'!AL34</f>
        <v>29689934.691250138</v>
      </c>
      <c r="K32" s="110">
        <f>'[5]4-PROJEÇÃO (GA e GF)'!AM34</f>
        <v>361348.80911023234</v>
      </c>
      <c r="L32" s="110">
        <f>'[5]4-PROJEÇÃO (GA e GF)'!AN34</f>
        <v>0</v>
      </c>
      <c r="M32" s="110">
        <f>'[5]4-PROJEÇÃO (GA e GF)'!AO34</f>
        <v>1186694.2202390719</v>
      </c>
      <c r="N32" s="114">
        <f>'[5]4-PROJEÇÃO (GA e GF)'!AP34</f>
        <v>31237977.720599443</v>
      </c>
      <c r="O32" s="119">
        <f>'[5]4-PROJEÇÃO (GA e GF)'!AQ34</f>
        <v>299211398.71185017</v>
      </c>
    </row>
    <row r="33" spans="1:15" x14ac:dyDescent="0.25">
      <c r="A33" s="137">
        <f t="shared" si="1"/>
        <v>2051</v>
      </c>
      <c r="B33" s="113">
        <f>'[5]4-PROJEÇÃO (GA e GF)'!AC35</f>
        <v>743.08435129634881</v>
      </c>
      <c r="C33" s="110">
        <f>'[5]4-PROJEÇÃO (GA e GF)'!AD35</f>
        <v>4278535.6423432864</v>
      </c>
      <c r="D33" s="110">
        <f>'[5]4-PROJEÇÃO (GA e GF)'!AE35</f>
        <v>5434232.0514819911</v>
      </c>
      <c r="E33" s="110">
        <f>'[5]4-PROJEÇÃO (GA e GF)'!AF35</f>
        <v>9332651.4029339999</v>
      </c>
      <c r="F33" s="110">
        <f>'[5]4-PROJEÇÃO (GA e GF)'!AG35</f>
        <v>15585471.163664009</v>
      </c>
      <c r="G33" s="110">
        <f>'[5]4-PROJEÇÃO (GA e GF)'!AH35</f>
        <v>445422.28428571427</v>
      </c>
      <c r="H33" s="114">
        <f>'[5]4-PROJEÇÃO (GA e GF)'!AI35</f>
        <v>35076312.544709004</v>
      </c>
      <c r="I33" s="113">
        <f>'[5]4-PROJEÇÃO (GA e GF)'!AJ35+'[5]4-PROJEÇÃO (GA e GF)'!AK35</f>
        <v>623.6552614886748</v>
      </c>
      <c r="J33" s="110">
        <f>'[5]4-PROJEÇÃO (GA e GF)'!AL35</f>
        <v>29033972.035205431</v>
      </c>
      <c r="K33" s="110">
        <f>'[5]4-PROJEÇÃO (GA e GF)'!AM35</f>
        <v>371371.38142508408</v>
      </c>
      <c r="L33" s="110">
        <f>'[5]4-PROJEÇÃO (GA e GF)'!AN35</f>
        <v>0</v>
      </c>
      <c r="M33" s="110">
        <f>'[5]4-PROJEÇÃO (GA e GF)'!AO35</f>
        <v>1210553.540146179</v>
      </c>
      <c r="N33" s="114">
        <f>'[5]4-PROJEÇÃO (GA e GF)'!AP35</f>
        <v>30615896.956776693</v>
      </c>
      <c r="O33" s="119">
        <f>'[5]4-PROJEÇÃO (GA e GF)'!AQ35</f>
        <v>303671814.29978251</v>
      </c>
    </row>
    <row r="34" spans="1:15" x14ac:dyDescent="0.25">
      <c r="A34" s="137">
        <f t="shared" si="1"/>
        <v>2052</v>
      </c>
      <c r="B34" s="113">
        <f>'[5]4-PROJEÇÃO (GA e GF)'!AC36</f>
        <v>743.10117983044017</v>
      </c>
      <c r="C34" s="110">
        <f>'[5]4-PROJEÇÃO (GA e GF)'!AD36</f>
        <v>4300609.1576526482</v>
      </c>
      <c r="D34" s="110">
        <f>'[5]4-PROJEÇÃO (GA e GF)'!AE36</f>
        <v>5462267.9531105477</v>
      </c>
      <c r="E34" s="110">
        <f>'[5]4-PROJEÇÃO (GA e GF)'!AF36</f>
        <v>9481211.3197633699</v>
      </c>
      <c r="F34" s="110">
        <f>'[5]4-PROJEÇÃO (GA e GF)'!AG36</f>
        <v>15748226.18977846</v>
      </c>
      <c r="G34" s="110">
        <f>'[5]4-PROJEÇÃO (GA e GF)'!AH36</f>
        <v>445422.28428571427</v>
      </c>
      <c r="H34" s="114">
        <f>'[5]4-PROJEÇÃO (GA e GF)'!AI36</f>
        <v>35437736.904590741</v>
      </c>
      <c r="I34" s="113">
        <f>'[5]4-PROJEÇÃO (GA e GF)'!AJ36+'[5]4-PROJEÇÃO (GA e GF)'!AK36</f>
        <v>654.51075919754408</v>
      </c>
      <c r="J34" s="110">
        <f>'[5]4-PROJEÇÃO (GA e GF)'!AL36</f>
        <v>30675423.729064949</v>
      </c>
      <c r="K34" s="110">
        <f>'[5]4-PROJEÇÃO (GA e GF)'!AM36</f>
        <v>388308.31464974047</v>
      </c>
      <c r="L34" s="110">
        <f>'[5]4-PROJEÇÃO (GA e GF)'!AN36</f>
        <v>0</v>
      </c>
      <c r="M34" s="110">
        <f>'[5]4-PROJEÇÃO (GA e GF)'!AO36</f>
        <v>1202839.0008531974</v>
      </c>
      <c r="N34" s="114">
        <f>'[5]4-PROJEÇÃO (GA e GF)'!AP36</f>
        <v>32266571.044567887</v>
      </c>
      <c r="O34" s="119">
        <f>'[5]4-PROJEÇÃO (GA e GF)'!AQ36</f>
        <v>306842980.15980536</v>
      </c>
    </row>
    <row r="35" spans="1:15" x14ac:dyDescent="0.25">
      <c r="A35" s="137">
        <f t="shared" si="1"/>
        <v>2053</v>
      </c>
      <c r="B35" s="113">
        <f>'[5]4-PROJEÇÃO (GA e GF)'!AC37</f>
        <v>743.11117282079999</v>
      </c>
      <c r="C35" s="110">
        <f>'[5]4-PROJEÇÃO (GA e GF)'!AD37</f>
        <v>4346245.2411451368</v>
      </c>
      <c r="D35" s="110">
        <f>'[5]4-PROJEÇÃO (GA e GF)'!AE37</f>
        <v>5520231.0246728472</v>
      </c>
      <c r="E35" s="110">
        <f>'[5]4-PROJEÇÃO (GA e GF)'!AF37</f>
        <v>9632136.0574711245</v>
      </c>
      <c r="F35" s="110">
        <f>'[5]4-PROJEÇÃO (GA e GF)'!AG37</f>
        <v>15883114.808532381</v>
      </c>
      <c r="G35" s="110">
        <f>'[5]4-PROJEÇÃO (GA e GF)'!AH37</f>
        <v>445422.28428571427</v>
      </c>
      <c r="H35" s="114">
        <f>'[5]4-PROJEÇÃO (GA e GF)'!AI37</f>
        <v>35827149.416107208</v>
      </c>
      <c r="I35" s="113">
        <f>'[5]4-PROJEÇÃO (GA e GF)'!AJ37+'[5]4-PROJEÇÃO (GA e GF)'!AK37</f>
        <v>667.44367849791286</v>
      </c>
      <c r="J35" s="110">
        <f>'[5]4-PROJEÇÃO (GA e GF)'!AL37</f>
        <v>31555310.9859071</v>
      </c>
      <c r="K35" s="110">
        <f>'[5]4-PROJEÇÃO (GA e GF)'!AM37</f>
        <v>404451.43112506694</v>
      </c>
      <c r="L35" s="110">
        <f>'[5]4-PROJEÇÃO (GA e GF)'!AN37</f>
        <v>0</v>
      </c>
      <c r="M35" s="110">
        <f>'[5]4-PROJEÇÃO (GA e GF)'!AO37</f>
        <v>1239178.2554795593</v>
      </c>
      <c r="N35" s="114">
        <f>'[5]4-PROJEÇÃO (GA e GF)'!AP37</f>
        <v>33198940.672511727</v>
      </c>
      <c r="O35" s="119">
        <f>'[5]4-PROJEÇÃO (GA e GF)'!AQ37</f>
        <v>309471188.9034009</v>
      </c>
    </row>
    <row r="36" spans="1:15" x14ac:dyDescent="0.25">
      <c r="A36" s="137">
        <f t="shared" si="1"/>
        <v>2054</v>
      </c>
      <c r="B36" s="113">
        <f>'[5]4-PROJEÇÃO (GA e GF)'!AC38</f>
        <v>743.13375479265812</v>
      </c>
      <c r="C36" s="110">
        <f>'[5]4-PROJEÇÃO (GA e GF)'!AD38</f>
        <v>4343694.6483673081</v>
      </c>
      <c r="D36" s="110">
        <f>'[5]4-PROJEÇÃO (GA e GF)'!AE38</f>
        <v>5516991.4786734218</v>
      </c>
      <c r="E36" s="110">
        <f>'[5]4-PROJEÇÃO (GA e GF)'!AF38</f>
        <v>9785463.2599783596</v>
      </c>
      <c r="F36" s="110">
        <f>'[5]4-PROJEÇÃO (GA e GF)'!AG38</f>
        <v>16008686.002618447</v>
      </c>
      <c r="G36" s="110">
        <f>'[5]4-PROJEÇÃO (GA e GF)'!AH38</f>
        <v>445422.28428571427</v>
      </c>
      <c r="H36" s="114">
        <f>'[5]4-PROJEÇÃO (GA e GF)'!AI38</f>
        <v>36100257.673923254</v>
      </c>
      <c r="I36" s="113">
        <f>'[5]4-PROJEÇÃO (GA e GF)'!AJ38+'[5]4-PROJEÇÃO (GA e GF)'!AK38</f>
        <v>676.14756535275899</v>
      </c>
      <c r="J36" s="110">
        <f>'[5]4-PROJEÇÃO (GA e GF)'!AL38</f>
        <v>31970753.190427907</v>
      </c>
      <c r="K36" s="110">
        <f>'[5]4-PROJEÇÃO (GA e GF)'!AM38</f>
        <v>419183.35735990072</v>
      </c>
      <c r="L36" s="110">
        <f>'[5]4-PROJEÇÃO (GA e GF)'!AN38</f>
        <v>0</v>
      </c>
      <c r="M36" s="110">
        <f>'[5]4-PROJEÇÃO (GA e GF)'!AO38</f>
        <v>1263655.7714936803</v>
      </c>
      <c r="N36" s="114">
        <f>'[5]4-PROJEÇÃO (GA e GF)'!AP38</f>
        <v>33653592.319281489</v>
      </c>
      <c r="O36" s="119">
        <f>'[5]4-PROJEÇÃO (GA e GF)'!AQ38</f>
        <v>311917854.25804269</v>
      </c>
    </row>
    <row r="37" spans="1:15" x14ac:dyDescent="0.25">
      <c r="A37" s="137">
        <f t="shared" si="1"/>
        <v>2055</v>
      </c>
      <c r="B37" s="113">
        <f>'[5]4-PROJEÇÃO (GA e GF)'!AC39</f>
        <v>743.16486493079753</v>
      </c>
      <c r="C37" s="110">
        <f>'[5]4-PROJEÇÃO (GA e GF)'!AD39</f>
        <v>4396703.1088644015</v>
      </c>
      <c r="D37" s="110">
        <f>'[5]4-PROJEÇÃO (GA e GF)'!AE39</f>
        <v>5584318.3164312234</v>
      </c>
      <c r="E37" s="110">
        <f>'[5]4-PROJEÇÃO (GA e GF)'!AF39</f>
        <v>0</v>
      </c>
      <c r="F37" s="110">
        <f>'[5]4-PROJEÇÃO (GA e GF)'!AG39</f>
        <v>15592684.738363143</v>
      </c>
      <c r="G37" s="110">
        <f>'[5]4-PROJEÇÃO (GA e GF)'!AH39</f>
        <v>445422.28428571427</v>
      </c>
      <c r="H37" s="114">
        <f>'[5]4-PROJEÇÃO (GA e GF)'!AI39</f>
        <v>26019128.447944481</v>
      </c>
      <c r="I37" s="113">
        <f>'[5]4-PROJEÇÃO (GA e GF)'!AJ39+'[5]4-PROJEÇÃO (GA e GF)'!AK39</f>
        <v>688.45595176387769</v>
      </c>
      <c r="J37" s="110">
        <f>'[5]4-PROJEÇÃO (GA e GF)'!AL39</f>
        <v>32421032.610369265</v>
      </c>
      <c r="K37" s="110">
        <f>'[5]4-PROJEÇÃO (GA e GF)'!AM39</f>
        <v>431691.63669873122</v>
      </c>
      <c r="L37" s="110">
        <f>'[5]4-PROJEÇÃO (GA e GF)'!AN39</f>
        <v>0</v>
      </c>
      <c r="M37" s="110">
        <f>'[5]4-PROJEÇÃO (GA e GF)'!AO39</f>
        <v>1271892.78962922</v>
      </c>
      <c r="N37" s="114">
        <f>'[5]4-PROJEÇÃO (GA e GF)'!AP39</f>
        <v>34124617.036697216</v>
      </c>
      <c r="O37" s="119">
        <f>'[5]4-PROJEÇÃO (GA e GF)'!AQ39</f>
        <v>303812365.66928995</v>
      </c>
    </row>
    <row r="38" spans="1:15" x14ac:dyDescent="0.25">
      <c r="A38" s="137">
        <f t="shared" si="1"/>
        <v>2056</v>
      </c>
      <c r="B38" s="113">
        <f>'[5]4-PROJEÇÃO (GA e GF)'!AC40</f>
        <v>743.18318916265014</v>
      </c>
      <c r="C38" s="110">
        <f>'[5]4-PROJEÇÃO (GA e GF)'!AD40</f>
        <v>4448976.5617384557</v>
      </c>
      <c r="D38" s="110">
        <f>'[5]4-PROJEÇÃO (GA e GF)'!AE40</f>
        <v>5650711.6100241318</v>
      </c>
      <c r="E38" s="110">
        <f>'[5]4-PROJEÇÃO (GA e GF)'!AF40</f>
        <v>0</v>
      </c>
      <c r="F38" s="110">
        <f>'[5]4-PROJEÇÃO (GA e GF)'!AG40</f>
        <v>15113532.78651789</v>
      </c>
      <c r="G38" s="110">
        <f>'[5]4-PROJEÇÃO (GA e GF)'!AH40</f>
        <v>0</v>
      </c>
      <c r="H38" s="114">
        <f>'[5]4-PROJEÇÃO (GA e GF)'!AI40</f>
        <v>25213220.958280478</v>
      </c>
      <c r="I38" s="113">
        <f>'[5]4-PROJEÇÃO (GA e GF)'!AJ40+'[5]4-PROJEÇÃO (GA e GF)'!AK40</f>
        <v>693.4245736609729</v>
      </c>
      <c r="J38" s="110">
        <f>'[5]4-PROJEÇÃO (GA e GF)'!AL40</f>
        <v>32823163.931546416</v>
      </c>
      <c r="K38" s="110">
        <f>'[5]4-PROJEÇÃO (GA e GF)'!AM40</f>
        <v>437227.12056705612</v>
      </c>
      <c r="L38" s="110">
        <f>'[5]4-PROJEÇÃO (GA e GF)'!AN40</f>
        <v>0</v>
      </c>
      <c r="M38" s="110">
        <f>'[5]4-PROJEÇÃO (GA e GF)'!AO40</f>
        <v>1288764.7017322222</v>
      </c>
      <c r="N38" s="114">
        <f>'[5]4-PROJEÇÃO (GA e GF)'!AP40</f>
        <v>34549155.753845699</v>
      </c>
      <c r="O38" s="119">
        <f>'[5]4-PROJEÇÃO (GA e GF)'!AQ40</f>
        <v>294476430.87372476</v>
      </c>
    </row>
    <row r="39" spans="1:15" x14ac:dyDescent="0.25">
      <c r="A39" s="137">
        <f t="shared" si="1"/>
        <v>2057</v>
      </c>
      <c r="B39" s="113">
        <f>'[5]4-PROJEÇÃO (GA e GF)'!AC41</f>
        <v>743.21754467594712</v>
      </c>
      <c r="C39" s="110">
        <f>'[5]4-PROJEÇÃO (GA e GF)'!AD41</f>
        <v>4507569.8372111162</v>
      </c>
      <c r="D39" s="110">
        <f>'[5]4-PROJEÇÃO (GA e GF)'!AE41</f>
        <v>5725131.8047336601</v>
      </c>
      <c r="E39" s="110">
        <f>'[5]4-PROJEÇÃO (GA e GF)'!AF41</f>
        <v>0</v>
      </c>
      <c r="F39" s="110">
        <f>'[5]4-PROJEÇÃO (GA e GF)'!AG41</f>
        <v>14611719.180070834</v>
      </c>
      <c r="G39" s="110">
        <f>'[5]4-PROJEÇÃO (GA e GF)'!AH41</f>
        <v>0</v>
      </c>
      <c r="H39" s="114">
        <f>'[5]4-PROJEÇÃO (GA e GF)'!AI41</f>
        <v>24844420.822015613</v>
      </c>
      <c r="I39" s="113">
        <f>'[5]4-PROJEÇÃO (GA e GF)'!AJ41+'[5]4-PROJEÇÃO (GA e GF)'!AK41</f>
        <v>698.47157353148634</v>
      </c>
      <c r="J39" s="110">
        <f>'[5]4-PROJEÇÃO (GA e GF)'!AL41</f>
        <v>32873366.691577747</v>
      </c>
      <c r="K39" s="110">
        <f>'[5]4-PROJEÇÃO (GA e GF)'!AM41</f>
        <v>444106.5474567666</v>
      </c>
      <c r="L39" s="110">
        <f>'[5]4-PROJEÇÃO (GA e GF)'!AN41</f>
        <v>0</v>
      </c>
      <c r="M39" s="110">
        <f>'[5]4-PROJEÇÃO (GA e GF)'!AO41</f>
        <v>1304428.5914069903</v>
      </c>
      <c r="N39" s="114">
        <f>'[5]4-PROJEÇÃO (GA e GF)'!AP41</f>
        <v>34621901.830441505</v>
      </c>
      <c r="O39" s="119">
        <f>'[5]4-PROJEÇÃO (GA e GF)'!AQ41</f>
        <v>284698949.86529887</v>
      </c>
    </row>
    <row r="40" spans="1:15" x14ac:dyDescent="0.25">
      <c r="A40" s="137">
        <f t="shared" si="1"/>
        <v>2058</v>
      </c>
      <c r="B40" s="113">
        <f>'[5]4-PROJEÇÃO (GA e GF)'!AC42</f>
        <v>743.22711915105515</v>
      </c>
      <c r="C40" s="110">
        <f>'[5]4-PROJEÇÃO (GA e GF)'!AD42</f>
        <v>4569518.032606395</v>
      </c>
      <c r="D40" s="110">
        <f>'[5]4-PROJEÇÃO (GA e GF)'!AE42</f>
        <v>5803813.1333678933</v>
      </c>
      <c r="E40" s="110">
        <f>'[5]4-PROJEÇÃO (GA e GF)'!AF42</f>
        <v>0</v>
      </c>
      <c r="F40" s="110">
        <f>'[5]4-PROJEÇÃO (GA e GF)'!AG42</f>
        <v>14101106.665396506</v>
      </c>
      <c r="G40" s="110">
        <f>'[5]4-PROJEÇÃO (GA e GF)'!AH42</f>
        <v>0</v>
      </c>
      <c r="H40" s="114">
        <f>'[5]4-PROJEÇÃO (GA e GF)'!AI42</f>
        <v>24474437.831370793</v>
      </c>
      <c r="I40" s="113">
        <f>'[5]4-PROJEÇÃO (GA e GF)'!AJ42+'[5]4-PROJEÇÃO (GA e GF)'!AK42</f>
        <v>699.48070227129335</v>
      </c>
      <c r="J40" s="110">
        <f>'[5]4-PROJEÇÃO (GA e GF)'!AL42</f>
        <v>32655432.68536292</v>
      </c>
      <c r="K40" s="110">
        <f>'[5]4-PROJEÇÃO (GA e GF)'!AM42</f>
        <v>453937.81033475825</v>
      </c>
      <c r="L40" s="110">
        <f>'[5]4-PROJEÇÃO (GA e GF)'!AN42</f>
        <v>0</v>
      </c>
      <c r="M40" s="110">
        <f>'[5]4-PROJEÇÃO (GA e GF)'!AO42</f>
        <v>1313988.8092075749</v>
      </c>
      <c r="N40" s="114">
        <f>'[5]4-PROJEÇÃO (GA e GF)'!AP42</f>
        <v>34423359.304905251</v>
      </c>
      <c r="O40" s="119">
        <f>'[5]4-PROJEÇÃO (GA e GF)'!AQ42</f>
        <v>274750028.3917644</v>
      </c>
    </row>
    <row r="41" spans="1:15" x14ac:dyDescent="0.25">
      <c r="A41" s="137">
        <f>A40+1</f>
        <v>2059</v>
      </c>
      <c r="B41" s="113">
        <f>'[5]4-PROJEÇÃO (GA e GF)'!AC43</f>
        <v>743.22410129275943</v>
      </c>
      <c r="C41" s="110">
        <f>'[5]4-PROJEÇÃO (GA e GF)'!AD43</f>
        <v>4619396.616774885</v>
      </c>
      <c r="D41" s="110">
        <f>'[5]4-PROJEÇÃO (GA e GF)'!AE43</f>
        <v>5867164.6684324685</v>
      </c>
      <c r="E41" s="110">
        <f>'[5]4-PROJEÇÃO (GA e GF)'!AF43</f>
        <v>0</v>
      </c>
      <c r="F41" s="110">
        <f>'[5]4-PROJEÇÃO (GA e GF)'!AG43</f>
        <v>13552421.46895683</v>
      </c>
      <c r="G41" s="110">
        <f>'[5]4-PROJEÇÃO (GA e GF)'!AH43</f>
        <v>0</v>
      </c>
      <c r="H41" s="114">
        <f>'[5]4-PROJEÇÃO (GA e GF)'!AI43</f>
        <v>24038982.754164182</v>
      </c>
      <c r="I41" s="113">
        <f>'[5]4-PROJEÇÃO (GA e GF)'!AJ43+'[5]4-PROJEÇÃO (GA e GF)'!AK43</f>
        <v>703.56057619513888</v>
      </c>
      <c r="J41" s="110">
        <f>'[5]4-PROJEÇÃO (GA e GF)'!AL43</f>
        <v>32940546.157532275</v>
      </c>
      <c r="K41" s="110">
        <f>'[5]4-PROJEÇÃO (GA e GF)'!AM43</f>
        <v>470449.8229990034</v>
      </c>
      <c r="L41" s="110">
        <f>'[5]4-PROJEÇÃO (GA e GF)'!AN43</f>
        <v>0</v>
      </c>
      <c r="M41" s="110">
        <f>'[5]4-PROJEÇÃO (GA e GF)'!AO43</f>
        <v>1318727.3571275161</v>
      </c>
      <c r="N41" s="114">
        <f>'[5]4-PROJEÇÃO (GA e GF)'!AP43</f>
        <v>34729723.337658793</v>
      </c>
      <c r="O41" s="119">
        <f>'[5]4-PROJEÇÃO (GA e GF)'!AQ43</f>
        <v>264059287.80826977</v>
      </c>
    </row>
    <row r="42" spans="1:15" x14ac:dyDescent="0.25">
      <c r="A42" s="137">
        <f t="shared" ref="A42:A59" si="2">A41+1</f>
        <v>2060</v>
      </c>
      <c r="B42" s="113">
        <f>'[5]4-PROJEÇÃO (GA e GF)'!AC44</f>
        <v>743.23692422134798</v>
      </c>
      <c r="C42" s="110">
        <f>'[5]4-PROJEÇÃO (GA e GF)'!AD44</f>
        <v>4695605.2276221737</v>
      </c>
      <c r="D42" s="110">
        <f>'[5]4-PROJEÇÃO (GA e GF)'!AE44</f>
        <v>5963958.3638189686</v>
      </c>
      <c r="E42" s="110">
        <f>'[5]4-PROJEÇÃO (GA e GF)'!AF44</f>
        <v>0</v>
      </c>
      <c r="F42" s="110">
        <f>'[5]4-PROJEÇÃO (GA e GF)'!AG44</f>
        <v>12992047.737669</v>
      </c>
      <c r="G42" s="110">
        <f>'[5]4-PROJEÇÃO (GA e GF)'!AH44</f>
        <v>0</v>
      </c>
      <c r="H42" s="114">
        <f>'[5]4-PROJEÇÃO (GA e GF)'!AI44</f>
        <v>23651611.329110146</v>
      </c>
      <c r="I42" s="113">
        <f>'[5]4-PROJEÇÃO (GA e GF)'!AJ44+'[5]4-PROJEÇÃO (GA e GF)'!AK44</f>
        <v>703.45628873783403</v>
      </c>
      <c r="J42" s="110">
        <f>'[5]4-PROJEÇÃO (GA e GF)'!AL44</f>
        <v>32758395.286140136</v>
      </c>
      <c r="K42" s="110">
        <f>'[5]4-PROJEÇÃO (GA e GF)'!AM44</f>
        <v>479773.07982561004</v>
      </c>
      <c r="L42" s="110">
        <f>'[5]4-PROJEÇÃO (GA e GF)'!AN44</f>
        <v>0</v>
      </c>
      <c r="M42" s="110">
        <f>'[5]4-PROJEÇÃO (GA e GF)'!AO44</f>
        <v>1331926.3300667871</v>
      </c>
      <c r="N42" s="114">
        <f>'[5]4-PROJEÇÃO (GA e GF)'!AP44</f>
        <v>34570094.696032532</v>
      </c>
      <c r="O42" s="119">
        <f>'[5]4-PROJEÇÃO (GA e GF)'!AQ44</f>
        <v>253140804.44134736</v>
      </c>
    </row>
    <row r="43" spans="1:15" x14ac:dyDescent="0.25">
      <c r="A43" s="137">
        <f t="shared" si="2"/>
        <v>2061</v>
      </c>
      <c r="B43" s="113">
        <f>'[5]4-PROJEÇÃO (GA e GF)'!AC45</f>
        <v>743.2207244417333</v>
      </c>
      <c r="C43" s="110">
        <f>'[5]4-PROJEÇÃO (GA e GF)'!AD45</f>
        <v>4757325.0136779752</v>
      </c>
      <c r="D43" s="110">
        <f>'[5]4-PROJEÇÃO (GA e GF)'!AE45</f>
        <v>6042349.5863381187</v>
      </c>
      <c r="E43" s="110">
        <f>'[5]4-PROJEÇÃO (GA e GF)'!AF45</f>
        <v>0</v>
      </c>
      <c r="F43" s="110">
        <f>'[5]4-PROJEÇÃO (GA e GF)'!AG45</f>
        <v>12427028.032830903</v>
      </c>
      <c r="G43" s="110">
        <f>'[5]4-PROJEÇÃO (GA e GF)'!AH45</f>
        <v>0</v>
      </c>
      <c r="H43" s="114">
        <f>'[5]4-PROJEÇÃO (GA e GF)'!AI45</f>
        <v>23226702.632846996</v>
      </c>
      <c r="I43" s="113">
        <f>'[5]4-PROJEÇÃO (GA e GF)'!AJ45+'[5]4-PROJEÇÃO (GA e GF)'!AK45</f>
        <v>699.7606190471538</v>
      </c>
      <c r="J43" s="110">
        <f>'[5]4-PROJEÇÃO (GA e GF)'!AL45</f>
        <v>32480987.586433902</v>
      </c>
      <c r="K43" s="110">
        <f>'[5]4-PROJEÇÃO (GA e GF)'!AM45</f>
        <v>415302.61084989016</v>
      </c>
      <c r="L43" s="110">
        <f>'[5]4-PROJEÇÃO (GA e GF)'!AN45</f>
        <v>0</v>
      </c>
      <c r="M43" s="110">
        <f>'[5]4-PROJEÇÃO (GA e GF)'!AO45</f>
        <v>1339419.2908282483</v>
      </c>
      <c r="N43" s="114">
        <f>'[5]4-PROJEÇÃO (GA e GF)'!AP45</f>
        <v>34235709.48811204</v>
      </c>
      <c r="O43" s="119">
        <f>'[5]4-PROJEÇÃO (GA e GF)'!AQ45</f>
        <v>242131797.58608234</v>
      </c>
    </row>
    <row r="44" spans="1:15" x14ac:dyDescent="0.25">
      <c r="A44" s="137">
        <f t="shared" si="2"/>
        <v>2062</v>
      </c>
      <c r="B44" s="113">
        <f>'[5]4-PROJEÇÃO (GA e GF)'!AC46</f>
        <v>743.2306956302624</v>
      </c>
      <c r="C44" s="110">
        <f>'[5]4-PROJEÇÃO (GA e GF)'!AD46</f>
        <v>4805727.718135491</v>
      </c>
      <c r="D44" s="110">
        <f>'[5]4-PROJEÇÃO (GA e GF)'!AE46</f>
        <v>6103826.5845284117</v>
      </c>
      <c r="E44" s="110">
        <f>'[5]4-PROJEÇÃO (GA e GF)'!AF46</f>
        <v>0</v>
      </c>
      <c r="F44" s="110">
        <f>'[5]4-PROJEÇÃO (GA e GF)'!AG46</f>
        <v>11836630.990143735</v>
      </c>
      <c r="G44" s="110">
        <f>'[5]4-PROJEÇÃO (GA e GF)'!AH46</f>
        <v>0</v>
      </c>
      <c r="H44" s="114">
        <f>'[5]4-PROJEÇÃO (GA e GF)'!AI46</f>
        <v>22746185.292807639</v>
      </c>
      <c r="I44" s="113">
        <f>'[5]4-PROJEÇÃO (GA e GF)'!AJ46+'[5]4-PROJEÇÃO (GA e GF)'!AK46</f>
        <v>696.71505651996483</v>
      </c>
      <c r="J44" s="110">
        <f>'[5]4-PROJEÇÃO (GA e GF)'!AL46</f>
        <v>32487781.592382349</v>
      </c>
      <c r="K44" s="110">
        <f>'[5]4-PROJEÇÃO (GA e GF)'!AM46</f>
        <v>420420.41121382627</v>
      </c>
      <c r="L44" s="110">
        <f>'[5]4-PROJEÇÃO (GA e GF)'!AN46</f>
        <v>0</v>
      </c>
      <c r="M44" s="110">
        <f>'[5]4-PROJEÇÃO (GA e GF)'!AO46</f>
        <v>1341449.512807454</v>
      </c>
      <c r="N44" s="114">
        <f>'[5]4-PROJEÇÃO (GA e GF)'!AP46</f>
        <v>34249651.51640363</v>
      </c>
      <c r="O44" s="119">
        <f>'[5]4-PROJEÇÃO (GA e GF)'!AQ46</f>
        <v>230628331.36248636</v>
      </c>
    </row>
    <row r="45" spans="1:15" x14ac:dyDescent="0.25">
      <c r="A45" s="137">
        <f t="shared" si="2"/>
        <v>2063</v>
      </c>
      <c r="B45" s="113">
        <f>'[5]4-PROJEÇÃO (GA e GF)'!AC47</f>
        <v>743.26273784945727</v>
      </c>
      <c r="C45" s="110">
        <f>'[5]4-PROJEÇÃO (GA e GF)'!AD47</f>
        <v>4899700.1632233337</v>
      </c>
      <c r="D45" s="110">
        <f>'[5]4-PROJEÇÃO (GA e GF)'!AE47</f>
        <v>6223182.3912204411</v>
      </c>
      <c r="E45" s="110">
        <f>'[5]4-PROJEÇÃO (GA e GF)'!AF47</f>
        <v>0</v>
      </c>
      <c r="F45" s="110">
        <f>'[5]4-PROJEÇÃO (GA e GF)'!AG47</f>
        <v>11266509.797546888</v>
      </c>
      <c r="G45" s="110">
        <f>'[5]4-PROJEÇÃO (GA e GF)'!AH47</f>
        <v>0</v>
      </c>
      <c r="H45" s="114">
        <f>'[5]4-PROJEÇÃO (GA e GF)'!AI47</f>
        <v>22389392.351990663</v>
      </c>
      <c r="I45" s="113">
        <f>'[5]4-PROJEÇÃO (GA e GF)'!AJ47+'[5]4-PROJEÇÃO (GA e GF)'!AK47</f>
        <v>693.72043221732361</v>
      </c>
      <c r="J45" s="110">
        <f>'[5]4-PROJEÇÃO (GA e GF)'!AL47</f>
        <v>31764790.75442474</v>
      </c>
      <c r="K45" s="110">
        <f>'[5]4-PROJEÇÃO (GA e GF)'!AM47</f>
        <v>384365.15086778702</v>
      </c>
      <c r="L45" s="110">
        <f>'[5]4-PROJEÇÃO (GA e GF)'!AN47</f>
        <v>0</v>
      </c>
      <c r="M45" s="110">
        <f>'[5]4-PROJEÇÃO (GA e GF)'!AO47</f>
        <v>1348642.1604936896</v>
      </c>
      <c r="N45" s="114">
        <f>'[5]4-PROJEÇÃO (GA e GF)'!AP47</f>
        <v>33497798.065786216</v>
      </c>
      <c r="O45" s="119">
        <f>'[5]4-PROJEÇÃO (GA e GF)'!AQ47</f>
        <v>219519925.64869082</v>
      </c>
    </row>
    <row r="46" spans="1:15" x14ac:dyDescent="0.25">
      <c r="A46" s="137">
        <f t="shared" si="2"/>
        <v>2064</v>
      </c>
      <c r="B46" s="113">
        <f>'[5]4-PROJEÇÃO (GA e GF)'!AC48</f>
        <v>743.2599750311249</v>
      </c>
      <c r="C46" s="110">
        <f>'[5]4-PROJEÇÃO (GA e GF)'!AD48</f>
        <v>4959576.0183885749</v>
      </c>
      <c r="D46" s="110">
        <f>'[5]4-PROJEÇÃO (GA e GF)'!AE48</f>
        <v>6299231.6095625013</v>
      </c>
      <c r="E46" s="110">
        <f>'[5]4-PROJEÇÃO (GA e GF)'!AF48</f>
        <v>0</v>
      </c>
      <c r="F46" s="110">
        <f>'[5]4-PROJEÇÃO (GA e GF)'!AG48</f>
        <v>10709154.035311738</v>
      </c>
      <c r="G46" s="110">
        <f>'[5]4-PROJEÇÃO (GA e GF)'!AH48</f>
        <v>0</v>
      </c>
      <c r="H46" s="114">
        <f>'[5]4-PROJEÇÃO (GA e GF)'!AI48</f>
        <v>21967961.663262814</v>
      </c>
      <c r="I46" s="113">
        <f>'[5]4-PROJEÇÃO (GA e GF)'!AJ48+'[5]4-PROJEÇÃO (GA e GF)'!AK48</f>
        <v>679.68468362243766</v>
      </c>
      <c r="J46" s="110">
        <f>'[5]4-PROJEÇÃO (GA e GF)'!AL48</f>
        <v>31095659.481888939</v>
      </c>
      <c r="K46" s="110">
        <f>'[5]4-PROJEÇÃO (GA e GF)'!AM48</f>
        <v>385019.54241275386</v>
      </c>
      <c r="L46" s="110">
        <f>'[5]4-PROJEÇÃO (GA e GF)'!AN48</f>
        <v>0</v>
      </c>
      <c r="M46" s="110">
        <f>'[5]4-PROJEÇÃO (GA e GF)'!AO48</f>
        <v>1346963.0266149503</v>
      </c>
      <c r="N46" s="114">
        <f>'[5]4-PROJEÇÃO (GA e GF)'!AP48</f>
        <v>32827642.050916642</v>
      </c>
      <c r="O46" s="119">
        <f>'[5]4-PROJEÇÃO (GA e GF)'!AQ48</f>
        <v>208660245.26103699</v>
      </c>
    </row>
    <row r="47" spans="1:15" x14ac:dyDescent="0.25">
      <c r="A47" s="137">
        <f t="shared" si="2"/>
        <v>2065</v>
      </c>
      <c r="B47" s="113">
        <f>'[5]4-PROJEÇÃO (GA e GF)'!AC49</f>
        <v>743.26237843672652</v>
      </c>
      <c r="C47" s="110">
        <f>'[5]4-PROJEÇÃO (GA e GF)'!AD49</f>
        <v>5035327.6322699385</v>
      </c>
      <c r="D47" s="110">
        <f>'[5]4-PROJEÇÃO (GA e GF)'!AE49</f>
        <v>6395444.8662738884</v>
      </c>
      <c r="E47" s="110">
        <f>'[5]4-PROJEÇÃO (GA e GF)'!AF49</f>
        <v>0</v>
      </c>
      <c r="F47" s="110">
        <f>'[5]4-PROJEÇÃO (GA e GF)'!AG49</f>
        <v>10150443.166092163</v>
      </c>
      <c r="G47" s="110">
        <f>'[5]4-PROJEÇÃO (GA e GF)'!AH49</f>
        <v>0</v>
      </c>
      <c r="H47" s="114">
        <f>'[5]4-PROJEÇÃO (GA e GF)'!AI49</f>
        <v>21581215.66463599</v>
      </c>
      <c r="I47" s="113">
        <f>'[5]4-PROJEÇÃO (GA e GF)'!AJ49+'[5]4-PROJEÇÃO (GA e GF)'!AK49</f>
        <v>674.83921896682261</v>
      </c>
      <c r="J47" s="110">
        <f>'[5]4-PROJEÇÃO (GA e GF)'!AL49</f>
        <v>30755678.859462582</v>
      </c>
      <c r="K47" s="110">
        <f>'[5]4-PROJEÇÃO (GA e GF)'!AM49</f>
        <v>369424.14631472953</v>
      </c>
      <c r="L47" s="110">
        <f>'[5]4-PROJEÇÃO (GA e GF)'!AN49</f>
        <v>0</v>
      </c>
      <c r="M47" s="110">
        <f>'[5]4-PROJEÇÃO (GA e GF)'!AO49</f>
        <v>1342196.3417487601</v>
      </c>
      <c r="N47" s="114">
        <f>'[5]4-PROJEÇÃO (GA e GF)'!AP49</f>
        <v>32467299.34752607</v>
      </c>
      <c r="O47" s="119">
        <f>'[5]4-PROJEÇÃO (GA e GF)'!AQ49</f>
        <v>197774161.5781469</v>
      </c>
    </row>
    <row r="48" spans="1:15" x14ac:dyDescent="0.25">
      <c r="A48" s="137">
        <f t="shared" si="2"/>
        <v>2066</v>
      </c>
      <c r="B48" s="113">
        <f>'[5]4-PROJEÇÃO (GA e GF)'!AC50</f>
        <v>743.30267777271717</v>
      </c>
      <c r="C48" s="110">
        <f>'[5]4-PROJEÇÃO (GA e GF)'!AD50</f>
        <v>5034840.8146774247</v>
      </c>
      <c r="D48" s="110">
        <f>'[5]4-PROJEÇÃO (GA e GF)'!AE50</f>
        <v>6394826.5519753508</v>
      </c>
      <c r="E48" s="110">
        <f>'[5]4-PROJEÇÃO (GA e GF)'!AF50</f>
        <v>0</v>
      </c>
      <c r="F48" s="110">
        <f>'[5]4-PROJEÇÃO (GA e GF)'!AG50</f>
        <v>9555608.8955320735</v>
      </c>
      <c r="G48" s="110">
        <f>'[5]4-PROJEÇÃO (GA e GF)'!AH50</f>
        <v>0</v>
      </c>
      <c r="H48" s="114">
        <f>'[5]4-PROJEÇÃO (GA e GF)'!AI50</f>
        <v>20985276.262184851</v>
      </c>
      <c r="I48" s="113">
        <f>'[5]4-PROJEÇÃO (GA e GF)'!AJ50+'[5]4-PROJEÇÃO (GA e GF)'!AK50</f>
        <v>677.78426140017075</v>
      </c>
      <c r="J48" s="110">
        <f>'[5]4-PROJEÇÃO (GA e GF)'!AL50</f>
        <v>30853297.168517113</v>
      </c>
      <c r="K48" s="110">
        <f>'[5]4-PROJEÇÃO (GA e GF)'!AM50</f>
        <v>375932.87068867579</v>
      </c>
      <c r="L48" s="110">
        <f>'[5]4-PROJEÇÃO (GA e GF)'!AN50</f>
        <v>0</v>
      </c>
      <c r="M48" s="110">
        <f>'[5]4-PROJEÇÃO (GA e GF)'!AO50</f>
        <v>1345968.6739474342</v>
      </c>
      <c r="N48" s="114">
        <f>'[5]4-PROJEÇÃO (GA e GF)'!AP50</f>
        <v>32575198.713153224</v>
      </c>
      <c r="O48" s="119">
        <f>'[5]4-PROJEÇÃO (GA e GF)'!AQ50</f>
        <v>186184239.12717855</v>
      </c>
    </row>
    <row r="49" spans="1:15" x14ac:dyDescent="0.25">
      <c r="A49" s="137">
        <f t="shared" si="2"/>
        <v>2067</v>
      </c>
      <c r="B49" s="113">
        <f>'[5]4-PROJEÇÃO (GA e GF)'!AC51</f>
        <v>743.32729783861339</v>
      </c>
      <c r="C49" s="110">
        <f>'[5]4-PROJEÇÃO (GA e GF)'!AD51</f>
        <v>5071891.4815243687</v>
      </c>
      <c r="D49" s="110">
        <f>'[5]4-PROJEÇÃO (GA e GF)'!AE51</f>
        <v>6441885.1575683076</v>
      </c>
      <c r="E49" s="110">
        <f>'[5]4-PROJEÇÃO (GA e GF)'!AF51</f>
        <v>0</v>
      </c>
      <c r="F49" s="110">
        <f>'[5]4-PROJEÇÃO (GA e GF)'!AG51</f>
        <v>8966432.8476628195</v>
      </c>
      <c r="G49" s="110">
        <f>'[5]4-PROJEÇÃO (GA e GF)'!AH51</f>
        <v>0</v>
      </c>
      <c r="H49" s="114">
        <f>'[5]4-PROJEÇÃO (GA e GF)'!AI51</f>
        <v>20480209.486755498</v>
      </c>
      <c r="I49" s="113">
        <f>'[5]4-PROJEÇÃO (GA e GF)'!AJ51+'[5]4-PROJEÇÃO (GA e GF)'!AK51</f>
        <v>669.77003410252621</v>
      </c>
      <c r="J49" s="110">
        <f>'[5]4-PROJEÇÃO (GA e GF)'!AL51</f>
        <v>30235166.950006276</v>
      </c>
      <c r="K49" s="110">
        <f>'[5]4-PROJEÇÃO (GA e GF)'!AM51</f>
        <v>376737.2756735821</v>
      </c>
      <c r="L49" s="110">
        <f>'[5]4-PROJEÇÃO (GA e GF)'!AN51</f>
        <v>0</v>
      </c>
      <c r="M49" s="110">
        <f>'[5]4-PROJEÇÃO (GA e GF)'!AO51</f>
        <v>1347981.2695596078</v>
      </c>
      <c r="N49" s="114">
        <f>'[5]4-PROJEÇÃO (GA e GF)'!AP51</f>
        <v>31959885.495239466</v>
      </c>
      <c r="O49" s="119">
        <f>'[5]4-PROJEÇÃO (GA e GF)'!AQ51</f>
        <v>174704563.11869457</v>
      </c>
    </row>
    <row r="50" spans="1:15" x14ac:dyDescent="0.25">
      <c r="A50" s="137">
        <f t="shared" si="2"/>
        <v>2068</v>
      </c>
      <c r="B50" s="113">
        <f>'[5]4-PROJEÇÃO (GA e GF)'!AC52</f>
        <v>743.31777632568037</v>
      </c>
      <c r="C50" s="110">
        <f>'[5]4-PROJEÇÃO (GA e GF)'!AD52</f>
        <v>5139839.5651403693</v>
      </c>
      <c r="D50" s="110">
        <f>'[5]4-PROJEÇÃO (GA e GF)'!AE52</f>
        <v>6528187.0338851828</v>
      </c>
      <c r="E50" s="110">
        <f>'[5]4-PROJEÇÃO (GA e GF)'!AF52</f>
        <v>0</v>
      </c>
      <c r="F50" s="110">
        <f>'[5]4-PROJEÇÃO (GA e GF)'!AG52</f>
        <v>8407436.956234185</v>
      </c>
      <c r="G50" s="110">
        <f>'[5]4-PROJEÇÃO (GA e GF)'!AH52</f>
        <v>0</v>
      </c>
      <c r="H50" s="114">
        <f>'[5]4-PROJEÇÃO (GA e GF)'!AI52</f>
        <v>20075463.555259734</v>
      </c>
      <c r="I50" s="113">
        <f>'[5]4-PROJEÇÃO (GA e GF)'!AJ52+'[5]4-PROJEÇÃO (GA e GF)'!AK52</f>
        <v>656.75443406770626</v>
      </c>
      <c r="J50" s="110">
        <f>'[5]4-PROJEÇÃO (GA e GF)'!AL52</f>
        <v>29251375.286906876</v>
      </c>
      <c r="K50" s="110">
        <f>'[5]4-PROJEÇÃO (GA e GF)'!AM52</f>
        <v>374767.2811893035</v>
      </c>
      <c r="L50" s="110">
        <f>'[5]4-PROJEÇÃO (GA e GF)'!AN52</f>
        <v>0</v>
      </c>
      <c r="M50" s="110">
        <f>'[5]4-PROJEÇÃO (GA e GF)'!AO52</f>
        <v>1340958.1249625008</v>
      </c>
      <c r="N50" s="114">
        <f>'[5]4-PROJEÇÃO (GA e GF)'!AP52</f>
        <v>30967100.693058681</v>
      </c>
      <c r="O50" s="119">
        <f>'[5]4-PROJEÇÃO (GA e GF)'!AQ52</f>
        <v>163812925.98089564</v>
      </c>
    </row>
    <row r="51" spans="1:15" x14ac:dyDescent="0.25">
      <c r="A51" s="137">
        <f t="shared" si="2"/>
        <v>2069</v>
      </c>
      <c r="B51" s="113">
        <f>'[5]4-PROJEÇÃO (GA e GF)'!AC53</f>
        <v>743.33233543209167</v>
      </c>
      <c r="C51" s="110">
        <f>'[5]4-PROJEÇÃO (GA e GF)'!AD53</f>
        <v>5145487.5907932203</v>
      </c>
      <c r="D51" s="110">
        <f>'[5]4-PROJEÇÃO (GA e GF)'!AE53</f>
        <v>6535360.6756626535</v>
      </c>
      <c r="E51" s="110">
        <f>'[5]4-PROJEÇÃO (GA e GF)'!AF53</f>
        <v>0</v>
      </c>
      <c r="F51" s="110">
        <f>'[5]4-PROJEÇÃO (GA e GF)'!AG53</f>
        <v>7813746.9730904261</v>
      </c>
      <c r="G51" s="110">
        <f>'[5]4-PROJEÇÃO (GA e GF)'!AH53</f>
        <v>0</v>
      </c>
      <c r="H51" s="114">
        <f>'[5]4-PROJEÇÃO (GA e GF)'!AI53</f>
        <v>19494595.239546299</v>
      </c>
      <c r="I51" s="113">
        <f>'[5]4-PROJEÇÃO (GA e GF)'!AJ53+'[5]4-PROJEÇÃO (GA e GF)'!AK53</f>
        <v>652.72760532713028</v>
      </c>
      <c r="J51" s="110">
        <f>'[5]4-PROJEÇÃO (GA e GF)'!AL53</f>
        <v>29352853.609665573</v>
      </c>
      <c r="K51" s="110">
        <f>'[5]4-PROJEÇÃO (GA e GF)'!AM53</f>
        <v>378362.90736568533</v>
      </c>
      <c r="L51" s="110">
        <f>'[5]4-PROJEÇÃO (GA e GF)'!AN53</f>
        <v>0</v>
      </c>
      <c r="M51" s="110">
        <f>'[5]4-PROJEÇÃO (GA e GF)'!AO53</f>
        <v>1331005.5475027813</v>
      </c>
      <c r="N51" s="114">
        <f>'[5]4-PROJEÇÃO (GA e GF)'!AP53</f>
        <v>31062222.064534042</v>
      </c>
      <c r="O51" s="119">
        <f>'[5]4-PROJEÇÃO (GA e GF)'!AQ53</f>
        <v>152245299.1559079</v>
      </c>
    </row>
    <row r="52" spans="1:15" x14ac:dyDescent="0.25">
      <c r="A52" s="137">
        <f t="shared" si="2"/>
        <v>2070</v>
      </c>
      <c r="B52" s="113">
        <f>'[5]4-PROJEÇÃO (GA e GF)'!AC54</f>
        <v>743.36581590771721</v>
      </c>
      <c r="C52" s="110">
        <f>'[5]4-PROJEÇÃO (GA e GF)'!AD54</f>
        <v>5197811.8241915265</v>
      </c>
      <c r="D52" s="110">
        <f>'[5]4-PROJEÇÃO (GA e GF)'!AE54</f>
        <v>6601818.4663582053</v>
      </c>
      <c r="E52" s="110">
        <f>'[5]4-PROJEÇÃO (GA e GF)'!AF54</f>
        <v>0</v>
      </c>
      <c r="F52" s="110">
        <f>'[5]4-PROJEÇÃO (GA e GF)'!AG54</f>
        <v>7208851.1626771437</v>
      </c>
      <c r="G52" s="110">
        <f>'[5]4-PROJEÇÃO (GA e GF)'!AH54</f>
        <v>0</v>
      </c>
      <c r="H52" s="114">
        <f>'[5]4-PROJEÇÃO (GA e GF)'!AI54</f>
        <v>19008481.453226876</v>
      </c>
      <c r="I52" s="113">
        <f>'[5]4-PROJEÇÃO (GA e GF)'!AJ54+'[5]4-PROJEÇÃO (GA e GF)'!AK54</f>
        <v>657.65303070171672</v>
      </c>
      <c r="J52" s="110">
        <f>'[5]4-PROJEÇÃO (GA e GF)'!AL54</f>
        <v>29075852.758961037</v>
      </c>
      <c r="K52" s="110">
        <f>'[5]4-PROJEÇÃO (GA e GF)'!AM54</f>
        <v>384674.56460805144</v>
      </c>
      <c r="L52" s="110">
        <f>'[5]4-PROJEÇÃO (GA e GF)'!AN54</f>
        <v>0</v>
      </c>
      <c r="M52" s="110">
        <f>'[5]4-PROJEÇÃO (GA e GF)'!AO54</f>
        <v>1333918.5244201107</v>
      </c>
      <c r="N52" s="114">
        <f>'[5]4-PROJEÇÃO (GA e GF)'!AP54</f>
        <v>30794445.847989202</v>
      </c>
      <c r="O52" s="119">
        <f>'[5]4-PROJEÇÃO (GA e GF)'!AQ54</f>
        <v>140459334.76114556</v>
      </c>
    </row>
    <row r="53" spans="1:15" x14ac:dyDescent="0.25">
      <c r="A53" s="137">
        <f t="shared" si="2"/>
        <v>2071</v>
      </c>
      <c r="B53" s="113">
        <f>'[5]4-PROJEÇÃO (GA e GF)'!AC55</f>
        <v>743.4070221902</v>
      </c>
      <c r="C53" s="110">
        <f>'[5]4-PROJEÇÃO (GA e GF)'!AD55</f>
        <v>5244411.9352424787</v>
      </c>
      <c r="D53" s="110">
        <f>'[5]4-PROJEÇÃO (GA e GF)'!AE55</f>
        <v>6661005.963727518</v>
      </c>
      <c r="E53" s="110">
        <f>'[5]4-PROJEÇÃO (GA e GF)'!AF55</f>
        <v>0</v>
      </c>
      <c r="F53" s="110">
        <f>'[5]4-PROJEÇÃO (GA e GF)'!AG55</f>
        <v>6554869.1151750702</v>
      </c>
      <c r="G53" s="110">
        <f>'[5]4-PROJEÇÃO (GA e GF)'!AH55</f>
        <v>0</v>
      </c>
      <c r="H53" s="114">
        <f>'[5]4-PROJEÇÃO (GA e GF)'!AI55</f>
        <v>18460287.014145069</v>
      </c>
      <c r="I53" s="113">
        <f>'[5]4-PROJEÇÃO (GA e GF)'!AJ55+'[5]4-PROJEÇÃO (GA e GF)'!AK55</f>
        <v>665.63006159455301</v>
      </c>
      <c r="J53" s="110">
        <f>'[5]4-PROJEÇÃO (GA e GF)'!AL55</f>
        <v>29469178.465607937</v>
      </c>
      <c r="K53" s="110">
        <f>'[5]4-PROJEÇÃO (GA e GF)'!AM55</f>
        <v>397460.7508172252</v>
      </c>
      <c r="L53" s="110">
        <f>'[5]4-PROJEÇÃO (GA e GF)'!AN55</f>
        <v>0</v>
      </c>
      <c r="M53" s="110">
        <f>'[5]4-PROJEÇÃO (GA e GF)'!AO55</f>
        <v>1336022.590177061</v>
      </c>
      <c r="N53" s="114">
        <f>'[5]4-PROJEÇÃO (GA e GF)'!AP55</f>
        <v>31202661.806602225</v>
      </c>
      <c r="O53" s="119">
        <f>'[5]4-PROJEÇÃO (GA e GF)'!AQ55</f>
        <v>127716959.96868841</v>
      </c>
    </row>
    <row r="54" spans="1:15" x14ac:dyDescent="0.25">
      <c r="A54" s="137">
        <f t="shared" si="2"/>
        <v>2072</v>
      </c>
      <c r="B54" s="113">
        <f>'[5]4-PROJEÇÃO (GA e GF)'!AC56</f>
        <v>743.40455235239165</v>
      </c>
      <c r="C54" s="110">
        <f>'[5]4-PROJEÇÃO (GA e GF)'!AD56</f>
        <v>5296798.3287368668</v>
      </c>
      <c r="D54" s="110">
        <f>'[5]4-PROJEÇÃO (GA e GF)'!AE56</f>
        <v>6727542.7048899299</v>
      </c>
      <c r="E54" s="110">
        <f>'[5]4-PROJEÇÃO (GA e GF)'!AF56</f>
        <v>0</v>
      </c>
      <c r="F54" s="110">
        <f>'[5]4-PROJEÇÃO (GA e GF)'!AG56</f>
        <v>5875382.1533941561</v>
      </c>
      <c r="G54" s="110">
        <f>'[5]4-PROJEÇÃO (GA e GF)'!AH56</f>
        <v>0</v>
      </c>
      <c r="H54" s="114">
        <f>'[5]4-PROJEÇÃO (GA e GF)'!AI56</f>
        <v>17899723.187020954</v>
      </c>
      <c r="I54" s="113">
        <f>'[5]4-PROJEÇÃO (GA e GF)'!AJ56+'[5]4-PROJEÇÃO (GA e GF)'!AK56</f>
        <v>661.61714270519258</v>
      </c>
      <c r="J54" s="110">
        <f>'[5]4-PROJEÇÃO (GA e GF)'!AL56</f>
        <v>29379322.416556008</v>
      </c>
      <c r="K54" s="110">
        <f>'[5]4-PROJEÇÃO (GA e GF)'!AM56</f>
        <v>408880.42090947478</v>
      </c>
      <c r="L54" s="110">
        <f>'[5]4-PROJEÇÃO (GA e GF)'!AN56</f>
        <v>0</v>
      </c>
      <c r="M54" s="110">
        <f>'[5]4-PROJEÇÃO (GA e GF)'!AO56</f>
        <v>1350840.2462886297</v>
      </c>
      <c r="N54" s="114">
        <f>'[5]4-PROJEÇÃO (GA e GF)'!AP56</f>
        <v>31139043.083754115</v>
      </c>
      <c r="O54" s="119">
        <f>'[5]4-PROJEÇÃO (GA e GF)'!AQ56</f>
        <v>114477640.07195523</v>
      </c>
    </row>
    <row r="55" spans="1:15" x14ac:dyDescent="0.25">
      <c r="A55" s="137">
        <f t="shared" si="2"/>
        <v>2073</v>
      </c>
      <c r="B55" s="113">
        <f>'[5]4-PROJEÇÃO (GA e GF)'!AC57</f>
        <v>743.4299130550595</v>
      </c>
      <c r="C55" s="110">
        <f>'[5]4-PROJEÇÃO (GA e GF)'!AD57</f>
        <v>5362384.0129707474</v>
      </c>
      <c r="D55" s="110">
        <f>'[5]4-PROJEÇÃO (GA e GF)'!AE57</f>
        <v>6810844.0624513514</v>
      </c>
      <c r="E55" s="110">
        <f>'[5]4-PROJEÇÃO (GA e GF)'!AF57</f>
        <v>0</v>
      </c>
      <c r="F55" s="110">
        <f>'[5]4-PROJEÇÃO (GA e GF)'!AG57</f>
        <v>5197973.4951432161</v>
      </c>
      <c r="G55" s="110">
        <f>'[5]4-PROJEÇÃO (GA e GF)'!AH57</f>
        <v>0</v>
      </c>
      <c r="H55" s="114">
        <f>'[5]4-PROJEÇÃO (GA e GF)'!AI57</f>
        <v>17371201.570565313</v>
      </c>
      <c r="I55" s="113">
        <f>'[5]4-PROJEÇÃO (GA e GF)'!AJ57+'[5]4-PROJEÇÃO (GA e GF)'!AK57</f>
        <v>651.65236409623913</v>
      </c>
      <c r="J55" s="110">
        <f>'[5]4-PROJEÇÃO (GA e GF)'!AL57</f>
        <v>28818286.516376086</v>
      </c>
      <c r="K55" s="110">
        <f>'[5]4-PROJEÇÃO (GA e GF)'!AM57</f>
        <v>394942.38627136772</v>
      </c>
      <c r="L55" s="110">
        <f>'[5]4-PROJEÇÃO (GA e GF)'!AN57</f>
        <v>0</v>
      </c>
      <c r="M55" s="110">
        <f>'[5]4-PROJEÇÃO (GA e GF)'!AO57</f>
        <v>1356798.2993839171</v>
      </c>
      <c r="N55" s="114">
        <f>'[5]4-PROJEÇÃO (GA e GF)'!AP57</f>
        <v>30570027.20203137</v>
      </c>
      <c r="O55" s="119">
        <f>'[5]4-PROJEÇÃO (GA e GF)'!AQ57</f>
        <v>101278814.44048917</v>
      </c>
    </row>
    <row r="56" spans="1:15" x14ac:dyDescent="0.25">
      <c r="A56" s="137">
        <f t="shared" si="2"/>
        <v>2074</v>
      </c>
      <c r="B56" s="113">
        <f>'[5]4-PROJEÇÃO (GA e GF)'!AC58</f>
        <v>743.44691896718768</v>
      </c>
      <c r="C56" s="110">
        <f>'[5]4-PROJEÇÃO (GA e GF)'!AD58</f>
        <v>5396531.6540406421</v>
      </c>
      <c r="D56" s="110">
        <f>'[5]4-PROJEÇÃO (GA e GF)'!AE58</f>
        <v>6854215.4916263334</v>
      </c>
      <c r="E56" s="110">
        <f>'[5]4-PROJEÇÃO (GA e GF)'!AF58</f>
        <v>0</v>
      </c>
      <c r="F56" s="110">
        <f>'[5]4-PROJEÇÃO (GA e GF)'!AG58</f>
        <v>4470178.2402323373</v>
      </c>
      <c r="G56" s="110">
        <f>'[5]4-PROJEÇÃO (GA e GF)'!AH58</f>
        <v>0</v>
      </c>
      <c r="H56" s="114">
        <f>'[5]4-PROJEÇÃO (GA e GF)'!AI58</f>
        <v>16720925.385899313</v>
      </c>
      <c r="I56" s="113">
        <f>'[5]4-PROJEÇÃO (GA e GF)'!AJ58+'[5]4-PROJEÇÃO (GA e GF)'!AK58</f>
        <v>655.63379533195916</v>
      </c>
      <c r="J56" s="110">
        <f>'[5]4-PROJEÇÃO (GA e GF)'!AL58</f>
        <v>29134997.200267266</v>
      </c>
      <c r="K56" s="110">
        <f>'[5]4-PROJEÇÃO (GA e GF)'!AM58</f>
        <v>411778.74446141924</v>
      </c>
      <c r="L56" s="110">
        <f>'[5]4-PROJEÇÃO (GA e GF)'!AN58</f>
        <v>0</v>
      </c>
      <c r="M56" s="110">
        <f>'[5]4-PROJEÇÃO (GA e GF)'!AO58</f>
        <v>1354722.0511809301</v>
      </c>
      <c r="N56" s="114">
        <f>'[5]4-PROJEÇÃO (GA e GF)'!AP58</f>
        <v>30901497.995909616</v>
      </c>
      <c r="O56" s="119">
        <f>'[5]4-PROJEÇÃO (GA e GF)'!AQ58</f>
        <v>87098241.830478862</v>
      </c>
    </row>
    <row r="57" spans="1:15" x14ac:dyDescent="0.25">
      <c r="A57" s="137">
        <f t="shared" si="2"/>
        <v>2075</v>
      </c>
      <c r="B57" s="113">
        <f>'[5]4-PROJEÇÃO (GA e GF)'!AC59</f>
        <v>743.46513732472613</v>
      </c>
      <c r="C57" s="110">
        <f>'[5]4-PROJEÇÃO (GA e GF)'!AD59</f>
        <v>5443159.7140270146</v>
      </c>
      <c r="D57" s="110">
        <f>'[5]4-PROJEÇÃO (GA e GF)'!AE59</f>
        <v>6913438.4873561515</v>
      </c>
      <c r="E57" s="110">
        <f>'[5]4-PROJEÇÃO (GA e GF)'!AF59</f>
        <v>0</v>
      </c>
      <c r="F57" s="110">
        <f>'[5]4-PROJEÇÃO (GA e GF)'!AG59</f>
        <v>3720363.5348987379</v>
      </c>
      <c r="G57" s="110">
        <f>'[5]4-PROJEÇÃO (GA e GF)'!AH59</f>
        <v>0</v>
      </c>
      <c r="H57" s="114">
        <f>'[5]4-PROJEÇÃO (GA e GF)'!AI59</f>
        <v>16076961.736281903</v>
      </c>
      <c r="I57" s="113">
        <f>'[5]4-PROJEÇÃO (GA e GF)'!AJ59+'[5]4-PROJEÇÃO (GA e GF)'!AK59</f>
        <v>650.58646825692324</v>
      </c>
      <c r="J57" s="110">
        <f>'[5]4-PROJEÇÃO (GA e GF)'!AL59</f>
        <v>28900248.687061086</v>
      </c>
      <c r="K57" s="110">
        <f>'[5]4-PROJEÇÃO (GA e GF)'!AM59</f>
        <v>420019.71839258686</v>
      </c>
      <c r="L57" s="110">
        <f>'[5]4-PROJEÇÃO (GA e GF)'!AN59</f>
        <v>0</v>
      </c>
      <c r="M57" s="110">
        <f>'[5]4-PROJEÇÃO (GA e GF)'!AO59</f>
        <v>1366299.2622912177</v>
      </c>
      <c r="N57" s="114">
        <f>'[5]4-PROJEÇÃO (GA e GF)'!AP59</f>
        <v>30686567.667744894</v>
      </c>
      <c r="O57" s="119">
        <f>'[5]4-PROJEÇÃO (GA e GF)'!AQ59</f>
        <v>72488635.899015874</v>
      </c>
    </row>
    <row r="58" spans="1:15" x14ac:dyDescent="0.25">
      <c r="A58" s="137">
        <f t="shared" si="2"/>
        <v>2076</v>
      </c>
      <c r="B58" s="113">
        <f>'[5]4-PROJEÇÃO (GA e GF)'!AC60</f>
        <v>742.51812905626412</v>
      </c>
      <c r="C58" s="110">
        <f>'[5]4-PROJEÇÃO (GA e GF)'!AD60</f>
        <v>5453084.6469910182</v>
      </c>
      <c r="D58" s="110">
        <f>'[5]4-PROJEÇÃO (GA e GF)'!AE60</f>
        <v>6926044.2930173296</v>
      </c>
      <c r="E58" s="110">
        <f>'[5]4-PROJEÇÃO (GA e GF)'!AF60</f>
        <v>0</v>
      </c>
      <c r="F58" s="110">
        <f>'[5]4-PROJEÇÃO (GA e GF)'!AG60</f>
        <v>2890837.9567697882</v>
      </c>
      <c r="G58" s="110">
        <f>'[5]4-PROJEÇÃO (GA e GF)'!AH60</f>
        <v>0</v>
      </c>
      <c r="H58" s="114">
        <f>'[5]4-PROJEÇÃO (GA e GF)'!AI60</f>
        <v>15269966.896778136</v>
      </c>
      <c r="I58" s="113">
        <f>'[5]4-PROJEÇÃO (GA e GF)'!AJ60+'[5]4-PROJEÇÃO (GA e GF)'!AK60</f>
        <v>663.57036870182719</v>
      </c>
      <c r="J58" s="110">
        <f>'[5]4-PROJEÇÃO (GA e GF)'!AL60</f>
        <v>29623129.062588871</v>
      </c>
      <c r="K58" s="110">
        <f>'[5]4-PROJEÇÃO (GA e GF)'!AM60</f>
        <v>441084.8508056408</v>
      </c>
      <c r="L58" s="110">
        <f>'[5]4-PROJEÇÃO (GA e GF)'!AN60</f>
        <v>0</v>
      </c>
      <c r="M58" s="110">
        <f>'[5]4-PROJEÇÃO (GA e GF)'!AO60</f>
        <v>1368468.5454118056</v>
      </c>
      <c r="N58" s="114">
        <f>'[5]4-PROJEÇÃO (GA e GF)'!AP60</f>
        <v>31432682.458806317</v>
      </c>
      <c r="O58" s="119">
        <f>'[5]4-PROJEÇÃO (GA e GF)'!AQ60</f>
        <v>56325920.336987689</v>
      </c>
    </row>
    <row r="59" spans="1:15" x14ac:dyDescent="0.25">
      <c r="A59" s="138">
        <f t="shared" si="2"/>
        <v>2077</v>
      </c>
      <c r="B59" s="113">
        <f>'[5]4-PROJEÇÃO (GA e GF)'!AC61</f>
        <v>742.52345462738322</v>
      </c>
      <c r="C59" s="110">
        <f>'[5]4-PROJEÇÃO (GA e GF)'!AD61</f>
        <v>5504441.1411288967</v>
      </c>
      <c r="D59" s="110">
        <f>'[5]4-PROJEÇÃO (GA e GF)'!AE61</f>
        <v>6991272.9436177369</v>
      </c>
      <c r="E59" s="110">
        <f>'[5]4-PROJEÇÃO (GA e GF)'!AF61</f>
        <v>0</v>
      </c>
      <c r="F59" s="110">
        <f>'[5]4-PROJEÇÃO (GA e GF)'!AG61</f>
        <v>2031129.343482872</v>
      </c>
      <c r="G59" s="110">
        <f>'[5]4-PROJEÇÃO (GA e GF)'!AH61</f>
        <v>0</v>
      </c>
      <c r="H59" s="114">
        <f>'[5]4-PROJEÇÃO (GA e GF)'!AI61</f>
        <v>14526843.428229505</v>
      </c>
      <c r="I59" s="113">
        <f>'[5]4-PROJEÇÃO (GA e GF)'!AJ61+'[5]4-PROJEÇÃO (GA e GF)'!AK61</f>
        <v>659.53047273311131</v>
      </c>
      <c r="J59" s="110">
        <f>'[5]4-PROJEÇÃO (GA e GF)'!AL61</f>
        <v>29438753.020566151</v>
      </c>
      <c r="K59" s="110">
        <f>'[5]4-PROJEÇÃO (GA e GF)'!AM61</f>
        <v>454127.47844927886</v>
      </c>
      <c r="L59" s="110">
        <f>'[5]4-PROJEÇÃO (GA e GF)'!AN61</f>
        <v>0</v>
      </c>
      <c r="M59" s="110">
        <f>'[5]4-PROJEÇÃO (GA e GF)'!AO61</f>
        <v>1384773.4516861399</v>
      </c>
      <c r="N59" s="114">
        <f>'[5]4-PROJEÇÃO (GA e GF)'!AP61</f>
        <v>31277653.950701568</v>
      </c>
      <c r="O59" s="119">
        <f>'[5]4-PROJEÇÃO (GA e GF)'!AQ61</f>
        <v>39575109.814515635</v>
      </c>
    </row>
    <row r="60" spans="1:15" x14ac:dyDescent="0.25">
      <c r="A60" s="137">
        <f>A59+1</f>
        <v>2078</v>
      </c>
      <c r="B60" s="113">
        <f>'[5]4-PROJEÇÃO (GA e GF)'!AC62</f>
        <v>742.52465244246241</v>
      </c>
      <c r="C60" s="110">
        <f>'[5]4-PROJEÇÃO (GA e GF)'!AD62</f>
        <v>5554404.9743040428</v>
      </c>
      <c r="D60" s="110">
        <f>'[5]4-PROJEÇÃO (GA e GF)'!AE62</f>
        <v>7054732.7547195032</v>
      </c>
      <c r="E60" s="110">
        <f>'[5]4-PROJEÇÃO (GA e GF)'!AF62</f>
        <v>0</v>
      </c>
      <c r="F60" s="110">
        <f>'[5]4-PROJEÇÃO (GA e GF)'!AG62</f>
        <v>1136909.4794840585</v>
      </c>
      <c r="G60" s="110">
        <f>'[5]4-PROJEÇÃO (GA e GF)'!AH62</f>
        <v>0</v>
      </c>
      <c r="H60" s="114">
        <f>'[5]4-PROJEÇÃO (GA e GF)'!AI62</f>
        <v>13746047.208507605</v>
      </c>
      <c r="I60" s="113">
        <f>'[5]4-PROJEÇÃO (GA e GF)'!AJ62+'[5]4-PROJEÇÃO (GA e GF)'!AK62</f>
        <v>654.48991893445611</v>
      </c>
      <c r="J60" s="110">
        <f>'[5]4-PROJEÇÃO (GA e GF)'!AL62</f>
        <v>29311963.821059905</v>
      </c>
      <c r="K60" s="110">
        <f>'[5]4-PROJEÇÃO (GA e GF)'!AM62</f>
        <v>468595.48025100178</v>
      </c>
      <c r="L60" s="110">
        <f>'[5]4-PROJEÇÃO (GA e GF)'!AN62</f>
        <v>0</v>
      </c>
      <c r="M60" s="110">
        <f>'[5]4-PROJEÇÃO (GA e GF)'!AO62</f>
        <v>1388725.5900275642</v>
      </c>
      <c r="N60" s="114">
        <f>'[5]4-PROJEÇÃO (GA e GF)'!AP62</f>
        <v>31169284.891338471</v>
      </c>
      <c r="O60" s="119">
        <f>'[5]4-PROJEÇÃO (GA e GF)'!AQ62</f>
        <v>22151872.131684769</v>
      </c>
    </row>
    <row r="61" spans="1:15" x14ac:dyDescent="0.25">
      <c r="A61" s="137">
        <f t="shared" ref="A61:A78" si="3">A60+1</f>
        <v>2079</v>
      </c>
      <c r="B61" s="113">
        <f>'[5]4-PROJEÇÃO (GA e GF)'!AC63</f>
        <v>742.56230439255921</v>
      </c>
      <c r="C61" s="110">
        <f>'[5]4-PROJEÇÃO (GA e GF)'!AD63</f>
        <v>5623006.7632891666</v>
      </c>
      <c r="D61" s="110">
        <f>'[5]4-PROJEÇÃO (GA e GF)'!AE63</f>
        <v>7141864.9119937122</v>
      </c>
      <c r="E61" s="110">
        <f>'[5]4-PROJEÇÃO (GA e GF)'!AF63</f>
        <v>0</v>
      </c>
      <c r="F61" s="110">
        <f>'[5]4-PROJEÇÃO (GA e GF)'!AG63</f>
        <v>233882.91359051602</v>
      </c>
      <c r="G61" s="110">
        <f>'[5]4-PROJEÇÃO (GA e GF)'!AH63</f>
        <v>0</v>
      </c>
      <c r="H61" s="114">
        <f>'[5]4-PROJEÇÃO (GA e GF)'!AI63</f>
        <v>12998754.588873396</v>
      </c>
      <c r="I61" s="113">
        <f>'[5]4-PROJEÇÃO (GA e GF)'!AJ63+'[5]4-PROJEÇÃO (GA e GF)'!AK63</f>
        <v>644.45189496824582</v>
      </c>
      <c r="J61" s="110">
        <f>'[5]4-PROJEÇÃO (GA e GF)'!AL63</f>
        <v>28724852.460967984</v>
      </c>
      <c r="K61" s="110">
        <f>'[5]4-PROJEÇÃO (GA e GF)'!AM63</f>
        <v>475074.25217222364</v>
      </c>
      <c r="L61" s="110">
        <f>'[5]4-PROJEÇÃO (GA e GF)'!AN63</f>
        <v>0</v>
      </c>
      <c r="M61" s="110">
        <f>'[5]4-PROJEÇÃO (GA e GF)'!AO63</f>
        <v>1393657.8777365691</v>
      </c>
      <c r="N61" s="114">
        <f>'[5]4-PROJEÇÃO (GA e GF)'!AP63</f>
        <v>30593584.590876777</v>
      </c>
      <c r="O61" s="119">
        <f>'[5]4-PROJEÇÃO (GA e GF)'!AQ63</f>
        <v>4557042.1296813898</v>
      </c>
    </row>
    <row r="62" spans="1:15" x14ac:dyDescent="0.25">
      <c r="A62" s="137">
        <f t="shared" si="3"/>
        <v>2080</v>
      </c>
      <c r="B62" s="113">
        <f>'[5]4-PROJEÇÃO (GA e GF)'!AC64</f>
        <v>742.59705615000121</v>
      </c>
      <c r="C62" s="110">
        <f>'[5]4-PROJEÇÃO (GA e GF)'!AD64</f>
        <v>5658596.903734589</v>
      </c>
      <c r="D62" s="110">
        <f>'[5]4-PROJEÇÃO (GA e GF)'!AE64</f>
        <v>7187068.4811801398</v>
      </c>
      <c r="E62" s="110">
        <f>'[5]4-PROJEÇÃO (GA e GF)'!AF64</f>
        <v>0</v>
      </c>
      <c r="F62" s="110">
        <f>'[5]4-PROJEÇÃO (GA e GF)'!AG64</f>
        <v>0</v>
      </c>
      <c r="G62" s="110">
        <f>'[5]4-PROJEÇÃO (GA e GF)'!AH64</f>
        <v>0</v>
      </c>
      <c r="H62" s="114">
        <f>'[5]4-PROJEÇÃO (GA e GF)'!AI64</f>
        <v>12845665.38491473</v>
      </c>
      <c r="I62" s="113">
        <f>'[5]4-PROJEÇÃO (GA e GF)'!AJ64+'[5]4-PROJEÇÃO (GA e GF)'!AK64</f>
        <v>641.4076967390846</v>
      </c>
      <c r="J62" s="110">
        <f>'[5]4-PROJEÇÃO (GA e GF)'!AL64</f>
        <v>28658816.161826655</v>
      </c>
      <c r="K62" s="110">
        <f>'[5]4-PROJEÇÃO (GA e GF)'!AM64</f>
        <v>483046.43935172958</v>
      </c>
      <c r="L62" s="110">
        <f>'[5]4-PROJEÇÃO (GA e GF)'!AN64</f>
        <v>0</v>
      </c>
      <c r="M62" s="110">
        <f>'[5]4-PROJEÇÃO (GA e GF)'!AO64</f>
        <v>1391901.804850328</v>
      </c>
      <c r="N62" s="114">
        <f>'[5]4-PROJEÇÃO (GA e GF)'!AP64</f>
        <v>30533764.406028714</v>
      </c>
      <c r="O62" s="119">
        <f>'[5]4-PROJEÇÃO (GA e GF)'!AQ64</f>
        <v>-13131056.891432595</v>
      </c>
    </row>
    <row r="63" spans="1:15" x14ac:dyDescent="0.25">
      <c r="A63" s="137">
        <f t="shared" si="3"/>
        <v>2081</v>
      </c>
      <c r="B63" s="113">
        <f>'[5]4-PROJEÇÃO (GA e GF)'!AC65</f>
        <v>742.61923540602356</v>
      </c>
      <c r="C63" s="110">
        <f>'[5]4-PROJEÇÃO (GA e GF)'!AD65</f>
        <v>5696699.7840588503</v>
      </c>
      <c r="D63" s="110">
        <f>'[5]4-PROJEÇÃO (GA e GF)'!AE65</f>
        <v>7235463.518833369</v>
      </c>
      <c r="E63" s="110">
        <f>'[5]4-PROJEÇÃO (GA e GF)'!AF65</f>
        <v>0</v>
      </c>
      <c r="F63" s="110">
        <f>'[5]4-PROJEÇÃO (GA e GF)'!AG65</f>
        <v>0</v>
      </c>
      <c r="G63" s="110">
        <f>'[5]4-PROJEÇÃO (GA e GF)'!AH65</f>
        <v>0</v>
      </c>
      <c r="H63" s="114">
        <f>'[5]4-PROJEÇÃO (GA e GF)'!AI65</f>
        <v>12932163.302892219</v>
      </c>
      <c r="I63" s="113">
        <f>'[5]4-PROJEÇÃO (GA e GF)'!AJ65+'[5]4-PROJEÇÃO (GA e GF)'!AK65</f>
        <v>632.39640198410302</v>
      </c>
      <c r="J63" s="110">
        <f>'[5]4-PROJEÇÃO (GA e GF)'!AL65</f>
        <v>28344323.355118379</v>
      </c>
      <c r="K63" s="110">
        <f>'[5]4-PROJEÇÃO (GA e GF)'!AM65</f>
        <v>498567.10298627615</v>
      </c>
      <c r="L63" s="110">
        <f>'[5]4-PROJEÇÃO (GA e GF)'!AN65</f>
        <v>0</v>
      </c>
      <c r="M63" s="110">
        <f>'[5]4-PROJEÇÃO (GA e GF)'!AO65</f>
        <v>1395854.0485371582</v>
      </c>
      <c r="N63" s="114">
        <f>'[5]4-PROJEÇÃO (GA e GF)'!AP65</f>
        <v>30238744.506641813</v>
      </c>
      <c r="O63" s="119">
        <f>'[5]4-PROJEÇÃO (GA e GF)'!AQ65</f>
        <v>-30437638.095182188</v>
      </c>
    </row>
    <row r="64" spans="1:15" x14ac:dyDescent="0.25">
      <c r="A64" s="137">
        <f t="shared" si="3"/>
        <v>2082</v>
      </c>
      <c r="B64" s="113">
        <f>'[5]4-PROJEÇÃO (GA e GF)'!AC66</f>
        <v>742.64055046418252</v>
      </c>
      <c r="C64" s="110">
        <f>'[5]4-PROJEÇÃO (GA e GF)'!AD66</f>
        <v>5782558.2017805539</v>
      </c>
      <c r="D64" s="110">
        <f>'[5]4-PROJEÇÃO (GA e GF)'!AE66</f>
        <v>7344513.5781235788</v>
      </c>
      <c r="E64" s="110">
        <f>'[5]4-PROJEÇÃO (GA e GF)'!AF66</f>
        <v>0</v>
      </c>
      <c r="F64" s="110">
        <f>'[5]4-PROJEÇÃO (GA e GF)'!AG66</f>
        <v>0</v>
      </c>
      <c r="G64" s="110">
        <f>'[5]4-PROJEÇÃO (GA e GF)'!AH66</f>
        <v>0</v>
      </c>
      <c r="H64" s="114">
        <f>'[5]4-PROJEÇÃO (GA e GF)'!AI66</f>
        <v>13127071.779904133</v>
      </c>
      <c r="I64" s="113">
        <f>'[5]4-PROJEÇÃO (GA e GF)'!AJ66+'[5]4-PROJEÇÃO (GA e GF)'!AK66</f>
        <v>624.38976446279071</v>
      </c>
      <c r="J64" s="110">
        <f>'[5]4-PROJEÇÃO (GA e GF)'!AL66</f>
        <v>27744323.122886971</v>
      </c>
      <c r="K64" s="110">
        <f>'[5]4-PROJEÇÃO (GA e GF)'!AM66</f>
        <v>504652.70341526589</v>
      </c>
      <c r="L64" s="110">
        <f>'[5]4-PROJEÇÃO (GA e GF)'!AN66</f>
        <v>0</v>
      </c>
      <c r="M64" s="110">
        <f>'[5]4-PROJEÇÃO (GA e GF)'!AO66</f>
        <v>1395349.1574464107</v>
      </c>
      <c r="N64" s="114">
        <f>'[5]4-PROJEÇÃO (GA e GF)'!AP66</f>
        <v>29644324.983748648</v>
      </c>
      <c r="O64" s="119">
        <f>'[5]4-PROJEÇÃO (GA e GF)'!AQ66</f>
        <v>-46954891.299026698</v>
      </c>
    </row>
    <row r="65" spans="1:15" x14ac:dyDescent="0.25">
      <c r="A65" s="137">
        <f t="shared" si="3"/>
        <v>2083</v>
      </c>
      <c r="B65" s="113">
        <f>'[5]4-PROJEÇÃO (GA e GF)'!AC67</f>
        <v>742.66091580499278</v>
      </c>
      <c r="C65" s="110">
        <f>'[5]4-PROJEÇÃO (GA e GF)'!AD67</f>
        <v>5855367.8327302402</v>
      </c>
      <c r="D65" s="110">
        <f>'[5]4-PROJEÇÃO (GA e GF)'!AE67</f>
        <v>7436990.1783527778</v>
      </c>
      <c r="E65" s="110">
        <f>'[5]4-PROJEÇÃO (GA e GF)'!AF67</f>
        <v>0</v>
      </c>
      <c r="F65" s="110">
        <f>'[5]4-PROJEÇÃO (GA e GF)'!AG67</f>
        <v>0</v>
      </c>
      <c r="G65" s="110">
        <f>'[5]4-PROJEÇÃO (GA e GF)'!AH67</f>
        <v>0</v>
      </c>
      <c r="H65" s="114">
        <f>'[5]4-PROJEÇÃO (GA e GF)'!AI67</f>
        <v>13292358.011083018</v>
      </c>
      <c r="I65" s="113">
        <f>'[5]4-PROJEÇÃO (GA e GF)'!AJ67+'[5]4-PROJEÇÃO (GA e GF)'!AK67</f>
        <v>614.35964893114328</v>
      </c>
      <c r="J65" s="110">
        <f>'[5]4-PROJEÇÃO (GA e GF)'!AL67</f>
        <v>27333388.99613329</v>
      </c>
      <c r="K65" s="110">
        <f>'[5]4-PROJEÇÃO (GA e GF)'!AM67</f>
        <v>503779.35946901469</v>
      </c>
      <c r="L65" s="110">
        <f>'[5]4-PROJEÇÃO (GA e GF)'!AN67</f>
        <v>0</v>
      </c>
      <c r="M65" s="110">
        <f>'[5]4-PROJEÇÃO (GA e GF)'!AO67</f>
        <v>1395806.8443680785</v>
      </c>
      <c r="N65" s="114">
        <f>'[5]4-PROJEÇÃO (GA e GF)'!AP67</f>
        <v>29232975.199970383</v>
      </c>
      <c r="O65" s="119">
        <f>'[5]4-PROJEÇÃO (GA e GF)'!AQ67</f>
        <v>-62895508.487914056</v>
      </c>
    </row>
    <row r="66" spans="1:15" x14ac:dyDescent="0.25">
      <c r="A66" s="137">
        <f t="shared" si="3"/>
        <v>2084</v>
      </c>
      <c r="B66" s="113">
        <f>'[5]4-PROJEÇÃO (GA e GF)'!AC68</f>
        <v>742.68000607902832</v>
      </c>
      <c r="C66" s="110">
        <f>'[5]4-PROJEÇÃO (GA e GF)'!AD68</f>
        <v>5924387.8844110519</v>
      </c>
      <c r="D66" s="110">
        <f>'[5]4-PROJEÇÃO (GA e GF)'!AE68</f>
        <v>7524653.5773266815</v>
      </c>
      <c r="E66" s="110">
        <f>'[5]4-PROJEÇÃO (GA e GF)'!AF68</f>
        <v>0</v>
      </c>
      <c r="F66" s="110">
        <f>'[5]4-PROJEÇÃO (GA e GF)'!AG68</f>
        <v>0</v>
      </c>
      <c r="G66" s="110">
        <f>'[5]4-PROJEÇÃO (GA e GF)'!AH68</f>
        <v>0</v>
      </c>
      <c r="H66" s="114">
        <f>'[5]4-PROJEÇÃO (GA e GF)'!AI68</f>
        <v>13449041.461737733</v>
      </c>
      <c r="I66" s="113">
        <f>'[5]4-PROJEÇÃO (GA e GF)'!AJ68+'[5]4-PROJEÇÃO (GA e GF)'!AK68</f>
        <v>601.32955338048589</v>
      </c>
      <c r="J66" s="110">
        <f>'[5]4-PROJEÇÃO (GA e GF)'!AL68</f>
        <v>26733555.754325535</v>
      </c>
      <c r="K66" s="110">
        <f>'[5]4-PROJEÇÃO (GA e GF)'!AM68</f>
        <v>510771.88978815323</v>
      </c>
      <c r="L66" s="110">
        <f>'[5]4-PROJEÇÃO (GA e GF)'!AN68</f>
        <v>0</v>
      </c>
      <c r="M66" s="110">
        <f>'[5]4-PROJEÇÃO (GA e GF)'!AO68</f>
        <v>1398031.8488261611</v>
      </c>
      <c r="N66" s="114">
        <f>'[5]4-PROJEÇÃO (GA e GF)'!AP68</f>
        <v>28642359.492939852</v>
      </c>
      <c r="O66" s="119">
        <f>'[5]4-PROJEÇÃO (GA e GF)'!AQ68</f>
        <v>-78088826.519116163</v>
      </c>
    </row>
    <row r="67" spans="1:15" x14ac:dyDescent="0.25">
      <c r="A67" s="137">
        <f t="shared" si="3"/>
        <v>2085</v>
      </c>
      <c r="B67" s="113">
        <f>'[5]4-PROJEÇÃO (GA e GF)'!AC69</f>
        <v>742.70251148999319</v>
      </c>
      <c r="C67" s="110">
        <f>'[5]4-PROJEÇÃO (GA e GF)'!AD69</f>
        <v>6007397.1965897121</v>
      </c>
      <c r="D67" s="110">
        <f>'[5]4-PROJEÇÃO (GA e GF)'!AE69</f>
        <v>7630084.945093831</v>
      </c>
      <c r="E67" s="110">
        <f>'[5]4-PROJEÇÃO (GA e GF)'!AF69</f>
        <v>0</v>
      </c>
      <c r="F67" s="110">
        <f>'[5]4-PROJEÇÃO (GA e GF)'!AG69</f>
        <v>0</v>
      </c>
      <c r="G67" s="110">
        <f>'[5]4-PROJEÇÃO (GA e GF)'!AH69</f>
        <v>0</v>
      </c>
      <c r="H67" s="114">
        <f>'[5]4-PROJEÇÃO (GA e GF)'!AI69</f>
        <v>13637482.141683543</v>
      </c>
      <c r="I67" s="113">
        <f>'[5]4-PROJEÇÃO (GA e GF)'!AJ69+'[5]4-PROJEÇÃO (GA e GF)'!AK69</f>
        <v>589.328664935745</v>
      </c>
      <c r="J67" s="110">
        <f>'[5]4-PROJEÇÃO (GA e GF)'!AL69</f>
        <v>25945407.959112205</v>
      </c>
      <c r="K67" s="110">
        <f>'[5]4-PROJEÇÃO (GA e GF)'!AM69</f>
        <v>515592.16041032027</v>
      </c>
      <c r="L67" s="110">
        <f>'[5]4-PROJEÇÃO (GA e GF)'!AN69</f>
        <v>0</v>
      </c>
      <c r="M67" s="110">
        <f>'[5]4-PROJEÇÃO (GA e GF)'!AO69</f>
        <v>1396091.7086884594</v>
      </c>
      <c r="N67" s="114">
        <f>'[5]4-PROJEÇÃO (GA e GF)'!AP69</f>
        <v>27857091.828210983</v>
      </c>
      <c r="O67" s="119">
        <f>'[5]4-PROJEÇÃO (GA e GF)'!AQ69</f>
        <v>-92308436.205643609</v>
      </c>
    </row>
    <row r="68" spans="1:15" x14ac:dyDescent="0.25">
      <c r="A68" s="137">
        <f t="shared" si="3"/>
        <v>2086</v>
      </c>
      <c r="B68" s="113">
        <f>'[5]4-PROJEÇÃO (GA e GF)'!AC70</f>
        <v>742.71850577218038</v>
      </c>
      <c r="C68" s="110">
        <f>'[5]4-PROJEÇÃO (GA e GF)'!AD70</f>
        <v>6081539.8382541649</v>
      </c>
      <c r="D68" s="110">
        <f>'[5]4-PROJEÇÃO (GA e GF)'!AE70</f>
        <v>7724254.6221504072</v>
      </c>
      <c r="E68" s="110">
        <f>'[5]4-PROJEÇÃO (GA e GF)'!AF70</f>
        <v>0</v>
      </c>
      <c r="F68" s="110">
        <f>'[5]4-PROJEÇÃO (GA e GF)'!AG70</f>
        <v>0</v>
      </c>
      <c r="G68" s="110">
        <f>'[5]4-PROJEÇÃO (GA e GF)'!AH70</f>
        <v>0</v>
      </c>
      <c r="H68" s="114">
        <f>'[5]4-PROJEÇÃO (GA e GF)'!AI70</f>
        <v>13805794.460404571</v>
      </c>
      <c r="I68" s="113">
        <f>'[5]4-PROJEÇÃO (GA e GF)'!AJ70+'[5]4-PROJEÇÃO (GA e GF)'!AK70</f>
        <v>581.30405809604054</v>
      </c>
      <c r="J68" s="110">
        <f>'[5]4-PROJEÇÃO (GA e GF)'!AL70</f>
        <v>25654099.538803864</v>
      </c>
      <c r="K68" s="110">
        <f>'[5]4-PROJEÇÃO (GA e GF)'!AM70</f>
        <v>517709.90361509443</v>
      </c>
      <c r="L68" s="110">
        <f>'[5]4-PROJEÇÃO (GA e GF)'!AN70</f>
        <v>0</v>
      </c>
      <c r="M68" s="110">
        <f>'[5]4-PROJEÇÃO (GA e GF)'!AO70</f>
        <v>1392351.7835096621</v>
      </c>
      <c r="N68" s="114">
        <f>'[5]4-PROJEÇÃO (GA e GF)'!AP70</f>
        <v>27564161.22592862</v>
      </c>
      <c r="O68" s="119">
        <f>'[5]4-PROJEÇÃO (GA e GF)'!AQ70</f>
        <v>-106066802.97116765</v>
      </c>
    </row>
    <row r="69" spans="1:15" x14ac:dyDescent="0.25">
      <c r="A69" s="137">
        <f t="shared" si="3"/>
        <v>2087</v>
      </c>
      <c r="B69" s="113">
        <f>'[5]4-PROJEÇÃO (GA e GF)'!AC71</f>
        <v>742.7454931708528</v>
      </c>
      <c r="C69" s="110">
        <f>'[5]4-PROJEÇÃO (GA e GF)'!AD71</f>
        <v>6162697.3175276164</v>
      </c>
      <c r="D69" s="110">
        <f>'[5]4-PROJEÇÃO (GA e GF)'!AE71</f>
        <v>7827333.9492735825</v>
      </c>
      <c r="E69" s="110">
        <f>'[5]4-PROJEÇÃO (GA e GF)'!AF71</f>
        <v>0</v>
      </c>
      <c r="F69" s="110">
        <f>'[5]4-PROJEÇÃO (GA e GF)'!AG71</f>
        <v>0</v>
      </c>
      <c r="G69" s="110">
        <f>'[5]4-PROJEÇÃO (GA e GF)'!AH71</f>
        <v>0</v>
      </c>
      <c r="H69" s="114">
        <f>'[5]4-PROJEÇÃO (GA e GF)'!AI71</f>
        <v>13990031.266801199</v>
      </c>
      <c r="I69" s="113">
        <f>'[5]4-PROJEÇÃO (GA e GF)'!AJ71+'[5]4-PROJEÇÃO (GA e GF)'!AK71</f>
        <v>573.25368786548256</v>
      </c>
      <c r="J69" s="110">
        <f>'[5]4-PROJEÇÃO (GA e GF)'!AL71</f>
        <v>25059951.950996511</v>
      </c>
      <c r="K69" s="110">
        <f>'[5]4-PROJEÇÃO (GA e GF)'!AM71</f>
        <v>530996.01842502435</v>
      </c>
      <c r="L69" s="110">
        <f>'[5]4-PROJEÇÃO (GA e GF)'!AN71</f>
        <v>0</v>
      </c>
      <c r="M69" s="110">
        <f>'[5]4-PROJEÇÃO (GA e GF)'!AO71</f>
        <v>1397220.6483676557</v>
      </c>
      <c r="N69" s="114">
        <f>'[5]4-PROJEÇÃO (GA e GF)'!AP71</f>
        <v>26988168.61778919</v>
      </c>
      <c r="O69" s="119">
        <f>'[5]4-PROJEÇÃO (GA e GF)'!AQ71</f>
        <v>-119064940.32215565</v>
      </c>
    </row>
    <row r="70" spans="1:15" x14ac:dyDescent="0.25">
      <c r="A70" s="137">
        <f t="shared" si="3"/>
        <v>2088</v>
      </c>
      <c r="B70" s="113">
        <f>'[5]4-PROJEÇÃO (GA e GF)'!AC72</f>
        <v>742.78574457096806</v>
      </c>
      <c r="C70" s="110">
        <f>'[5]4-PROJEÇÃO (GA e GF)'!AD72</f>
        <v>6183404.7975634933</v>
      </c>
      <c r="D70" s="110">
        <f>'[5]4-PROJEÇÃO (GA e GF)'!AE72</f>
        <v>7853634.8290892662</v>
      </c>
      <c r="E70" s="110">
        <f>'[5]4-PROJEÇÃO (GA e GF)'!AF72</f>
        <v>0</v>
      </c>
      <c r="F70" s="110">
        <f>'[5]4-PROJEÇÃO (GA e GF)'!AG72</f>
        <v>0</v>
      </c>
      <c r="G70" s="110">
        <f>'[5]4-PROJEÇÃO (GA e GF)'!AH72</f>
        <v>0</v>
      </c>
      <c r="H70" s="114">
        <f>'[5]4-PROJEÇÃO (GA e GF)'!AI72</f>
        <v>14037039.626652759</v>
      </c>
      <c r="I70" s="113">
        <f>'[5]4-PROJEÇÃO (GA e GF)'!AJ72+'[5]4-PROJEÇÃO (GA e GF)'!AK72</f>
        <v>570.22159290193588</v>
      </c>
      <c r="J70" s="110">
        <f>'[5]4-PROJEÇÃO (GA e GF)'!AL72</f>
        <v>25234573.133720085</v>
      </c>
      <c r="K70" s="110">
        <f>'[5]4-PROJEÇÃO (GA e GF)'!AM72</f>
        <v>534418.39580897882</v>
      </c>
      <c r="L70" s="110">
        <f>'[5]4-PROJEÇÃO (GA e GF)'!AN72</f>
        <v>0</v>
      </c>
      <c r="M70" s="110">
        <f>'[5]4-PROJEÇÃO (GA e GF)'!AO72</f>
        <v>1397263.9762745826</v>
      </c>
      <c r="N70" s="114">
        <f>'[5]4-PROJEÇÃO (GA e GF)'!AP72</f>
        <v>27166255.505803648</v>
      </c>
      <c r="O70" s="119">
        <f>'[5]4-PROJEÇÃO (GA e GF)'!AQ72</f>
        <v>-132194156.20130654</v>
      </c>
    </row>
    <row r="71" spans="1:15" x14ac:dyDescent="0.25">
      <c r="A71" s="137">
        <f t="shared" si="3"/>
        <v>2089</v>
      </c>
      <c r="B71" s="113">
        <f>'[5]4-PROJEÇÃO (GA e GF)'!AC73</f>
        <v>742.80618468468629</v>
      </c>
      <c r="C71" s="110">
        <f>'[5]4-PROJEÇÃO (GA e GF)'!AD73</f>
        <v>6247392.3363962453</v>
      </c>
      <c r="D71" s="110">
        <f>'[5]4-PROJEÇÃO (GA e GF)'!AE73</f>
        <v>7934906.3582963813</v>
      </c>
      <c r="E71" s="110">
        <f>'[5]4-PROJEÇÃO (GA e GF)'!AF73</f>
        <v>0</v>
      </c>
      <c r="F71" s="110">
        <f>'[5]4-PROJEÇÃO (GA e GF)'!AG73</f>
        <v>0</v>
      </c>
      <c r="G71" s="110">
        <f>'[5]4-PROJEÇÃO (GA e GF)'!AH73</f>
        <v>0</v>
      </c>
      <c r="H71" s="114">
        <f>'[5]4-PROJEÇÃO (GA e GF)'!AI73</f>
        <v>14182298.694692627</v>
      </c>
      <c r="I71" s="113">
        <f>'[5]4-PROJEÇÃO (GA e GF)'!AJ73+'[5]4-PROJEÇÃO (GA e GF)'!AK73</f>
        <v>563.21051906820423</v>
      </c>
      <c r="J71" s="110">
        <f>'[5]4-PROJEÇÃO (GA e GF)'!AL73</f>
        <v>24944608.805727199</v>
      </c>
      <c r="K71" s="110">
        <f>'[5]4-PROJEÇÃO (GA e GF)'!AM73</f>
        <v>548561.32543142093</v>
      </c>
      <c r="L71" s="110">
        <f>'[5]4-PROJEÇÃO (GA e GF)'!AN73</f>
        <v>0</v>
      </c>
      <c r="M71" s="110">
        <f>'[5]4-PROJEÇÃO (GA e GF)'!AO73</f>
        <v>1403800.0601255661</v>
      </c>
      <c r="N71" s="114">
        <f>'[5]4-PROJEÇÃO (GA e GF)'!AP73</f>
        <v>26896970.191284187</v>
      </c>
      <c r="O71" s="119">
        <f>'[5]4-PROJEÇÃO (GA e GF)'!AQ73</f>
        <v>-144908827.69789809</v>
      </c>
    </row>
    <row r="72" spans="1:15" x14ac:dyDescent="0.25">
      <c r="A72" s="137">
        <f t="shared" si="3"/>
        <v>2090</v>
      </c>
      <c r="B72" s="113">
        <f>'[5]4-PROJEÇÃO (GA e GF)'!AC74</f>
        <v>742.8249069902879</v>
      </c>
      <c r="C72" s="110">
        <f>'[5]4-PROJEÇÃO (GA e GF)'!AD74</f>
        <v>6323532.0545325018</v>
      </c>
      <c r="D72" s="110">
        <f>'[5]4-PROJEÇÃO (GA e GF)'!AE74</f>
        <v>8031612.5520211663</v>
      </c>
      <c r="E72" s="110">
        <f>'[5]4-PROJEÇÃO (GA e GF)'!AF74</f>
        <v>0</v>
      </c>
      <c r="F72" s="110">
        <f>'[5]4-PROJEÇÃO (GA e GF)'!AG74</f>
        <v>0</v>
      </c>
      <c r="G72" s="110">
        <f>'[5]4-PROJEÇÃO (GA e GF)'!AH74</f>
        <v>0</v>
      </c>
      <c r="H72" s="114">
        <f>'[5]4-PROJEÇÃO (GA e GF)'!AI74</f>
        <v>14355144.606553668</v>
      </c>
      <c r="I72" s="113">
        <f>'[5]4-PROJEÇÃO (GA e GF)'!AJ74+'[5]4-PROJEÇÃO (GA e GF)'!AK74</f>
        <v>558.21629085517156</v>
      </c>
      <c r="J72" s="110">
        <f>'[5]4-PROJEÇÃO (GA e GF)'!AL74</f>
        <v>24629062.181887839</v>
      </c>
      <c r="K72" s="110">
        <f>'[5]4-PROJEÇÃO (GA e GF)'!AM74</f>
        <v>298998.86311368371</v>
      </c>
      <c r="L72" s="110">
        <f>'[5]4-PROJEÇÃO (GA e GF)'!AN74</f>
        <v>0</v>
      </c>
      <c r="M72" s="110">
        <f>'[5]4-PROJEÇÃO (GA e GF)'!AO74</f>
        <v>1407477.2440594146</v>
      </c>
      <c r="N72" s="114">
        <f>'[5]4-PROJEÇÃO (GA e GF)'!AP74</f>
        <v>26335538.289060935</v>
      </c>
      <c r="O72" s="119">
        <f>'[5]4-PROJEÇÃO (GA e GF)'!AQ74</f>
        <v>-156889221.38040537</v>
      </c>
    </row>
    <row r="73" spans="1:15" x14ac:dyDescent="0.25">
      <c r="A73" s="137">
        <f t="shared" si="3"/>
        <v>2091</v>
      </c>
      <c r="B73" s="113">
        <f>'[5]4-PROJEÇÃO (GA e GF)'!AC75</f>
        <v>742.820728360624</v>
      </c>
      <c r="C73" s="110">
        <f>'[5]4-PROJEÇÃO (GA e GF)'!AD75</f>
        <v>6394264.8120715339</v>
      </c>
      <c r="D73" s="110">
        <f>'[5]4-PROJEÇÃO (GA e GF)'!AE75</f>
        <v>8121451.2842977531</v>
      </c>
      <c r="E73" s="110">
        <f>'[5]4-PROJEÇÃO (GA e GF)'!AF75</f>
        <v>0</v>
      </c>
      <c r="F73" s="110">
        <f>'[5]4-PROJEÇÃO (GA e GF)'!AG75</f>
        <v>0</v>
      </c>
      <c r="G73" s="110">
        <f>'[5]4-PROJEÇÃO (GA e GF)'!AH75</f>
        <v>0</v>
      </c>
      <c r="H73" s="114">
        <f>'[5]4-PROJEÇÃO (GA e GF)'!AI75</f>
        <v>14515716.096369287</v>
      </c>
      <c r="I73" s="113">
        <f>'[5]4-PROJEÇÃO (GA e GF)'!AJ75+'[5]4-PROJEÇÃO (GA e GF)'!AK75</f>
        <v>551.18871037598421</v>
      </c>
      <c r="J73" s="110">
        <f>'[5]4-PROJEÇÃO (GA e GF)'!AL75</f>
        <v>24582019.108335093</v>
      </c>
      <c r="K73" s="110">
        <f>'[5]4-PROJEÇÃO (GA e GF)'!AM75</f>
        <v>308699.75792205089</v>
      </c>
      <c r="L73" s="110">
        <f>'[5]4-PROJEÇÃO (GA e GF)'!AN75</f>
        <v>0</v>
      </c>
      <c r="M73" s="110">
        <f>'[5]4-PROJEÇÃO (GA e GF)'!AO75</f>
        <v>1407114.6770110221</v>
      </c>
      <c r="N73" s="114">
        <f>'[5]4-PROJEÇÃO (GA e GF)'!AP75</f>
        <v>26297833.543268163</v>
      </c>
      <c r="O73" s="119">
        <f>'[5]4-PROJEÇÃO (GA e GF)'!AQ75</f>
        <v>-168671338.82730424</v>
      </c>
    </row>
    <row r="74" spans="1:15" x14ac:dyDescent="0.25">
      <c r="A74" s="137">
        <f t="shared" si="3"/>
        <v>2092</v>
      </c>
      <c r="B74" s="113">
        <f>'[5]4-PROJEÇÃO (GA e GF)'!AC76</f>
        <v>742.83332550833757</v>
      </c>
      <c r="C74" s="110">
        <f>'[5]4-PROJEÇÃO (GA e GF)'!AD76</f>
        <v>6453917.1707005259</v>
      </c>
      <c r="D74" s="110">
        <f>'[5]4-PROJEÇÃO (GA e GF)'!AE76</f>
        <v>8197216.6363495206</v>
      </c>
      <c r="E74" s="110">
        <f>'[5]4-PROJEÇÃO (GA e GF)'!AF76</f>
        <v>0</v>
      </c>
      <c r="F74" s="110">
        <f>'[5]4-PROJEÇÃO (GA e GF)'!AG76</f>
        <v>0</v>
      </c>
      <c r="G74" s="110">
        <f>'[5]4-PROJEÇÃO (GA e GF)'!AH76</f>
        <v>0</v>
      </c>
      <c r="H74" s="114">
        <f>'[5]4-PROJEÇÃO (GA e GF)'!AI76</f>
        <v>14651133.807050046</v>
      </c>
      <c r="I74" s="113">
        <f>'[5]4-PROJEÇÃO (GA e GF)'!AJ76+'[5]4-PROJEÇÃO (GA e GF)'!AK76</f>
        <v>533.16562324753295</v>
      </c>
      <c r="J74" s="110">
        <f>'[5]4-PROJEÇÃO (GA e GF)'!AL76</f>
        <v>23957790.993571863</v>
      </c>
      <c r="K74" s="110">
        <f>'[5]4-PROJEÇÃO (GA e GF)'!AM76</f>
        <v>302746.83718809357</v>
      </c>
      <c r="L74" s="110">
        <f>'[5]4-PROJEÇÃO (GA e GF)'!AN76</f>
        <v>0</v>
      </c>
      <c r="M74" s="110">
        <f>'[5]4-PROJEÇÃO (GA e GF)'!AO76</f>
        <v>1416530.5859561104</v>
      </c>
      <c r="N74" s="114">
        <f>'[5]4-PROJEÇÃO (GA e GF)'!AP76</f>
        <v>25677068.416716069</v>
      </c>
      <c r="O74" s="119">
        <f>'[5]4-PROJEÇÃO (GA e GF)'!AQ76</f>
        <v>-179697273.43697026</v>
      </c>
    </row>
    <row r="75" spans="1:15" x14ac:dyDescent="0.25">
      <c r="A75" s="137">
        <f t="shared" si="3"/>
        <v>2093</v>
      </c>
      <c r="B75" s="113">
        <f>'[5]4-PROJEÇÃO (GA e GF)'!AC77</f>
        <v>742.85125924594013</v>
      </c>
      <c r="C75" s="110">
        <f>'[5]4-PROJEÇÃO (GA e GF)'!AD77</f>
        <v>6505413.8937700959</v>
      </c>
      <c r="D75" s="110">
        <f>'[5]4-PROJEÇÃO (GA e GF)'!AE77</f>
        <v>8262623.3938114438</v>
      </c>
      <c r="E75" s="110">
        <f>'[5]4-PROJEÇÃO (GA e GF)'!AF77</f>
        <v>0</v>
      </c>
      <c r="F75" s="110">
        <f>'[5]4-PROJEÇÃO (GA e GF)'!AG77</f>
        <v>0</v>
      </c>
      <c r="G75" s="110">
        <f>'[5]4-PROJEÇÃO (GA e GF)'!AH77</f>
        <v>0</v>
      </c>
      <c r="H75" s="114">
        <f>'[5]4-PROJEÇÃO (GA e GF)'!AI77</f>
        <v>14768037.287581541</v>
      </c>
      <c r="I75" s="113">
        <f>'[5]4-PROJEÇÃO (GA e GF)'!AJ77+'[5]4-PROJEÇÃO (GA e GF)'!AK77</f>
        <v>529.13335669922458</v>
      </c>
      <c r="J75" s="110">
        <f>'[5]4-PROJEÇÃO (GA e GF)'!AL77</f>
        <v>24056408.558919329</v>
      </c>
      <c r="K75" s="110">
        <f>'[5]4-PROJEÇÃO (GA e GF)'!AM77</f>
        <v>314027.50177806994</v>
      </c>
      <c r="L75" s="110">
        <f>'[5]4-PROJEÇÃO (GA e GF)'!AN77</f>
        <v>0</v>
      </c>
      <c r="M75" s="110">
        <f>'[5]4-PROJEÇÃO (GA e GF)'!AO77</f>
        <v>1412497.7064284934</v>
      </c>
      <c r="N75" s="114">
        <f>'[5]4-PROJEÇÃO (GA e GF)'!AP77</f>
        <v>25782933.767125893</v>
      </c>
      <c r="O75" s="119">
        <f>'[5]4-PROJEÇÃO (GA e GF)'!AQ77</f>
        <v>-190712169.91651464</v>
      </c>
    </row>
    <row r="76" spans="1:15" x14ac:dyDescent="0.25">
      <c r="A76" s="137">
        <f t="shared" si="3"/>
        <v>2094</v>
      </c>
      <c r="B76" s="113">
        <f>'[5]4-PROJEÇÃO (GA e GF)'!AC78</f>
        <v>742.88452507282955</v>
      </c>
      <c r="C76" s="110">
        <f>'[5]4-PROJEÇÃO (GA e GF)'!AD78</f>
        <v>6566362.3844480133</v>
      </c>
      <c r="D76" s="110">
        <f>'[5]4-PROJEÇÃO (GA e GF)'!AE78</f>
        <v>8340034.9825460427</v>
      </c>
      <c r="E76" s="110">
        <f>'[5]4-PROJEÇÃO (GA e GF)'!AF78</f>
        <v>0</v>
      </c>
      <c r="F76" s="110">
        <f>'[5]4-PROJEÇÃO (GA e GF)'!AG78</f>
        <v>0</v>
      </c>
      <c r="G76" s="110">
        <f>'[5]4-PROJEÇÃO (GA e GF)'!AH78</f>
        <v>0</v>
      </c>
      <c r="H76" s="114">
        <f>'[5]4-PROJEÇÃO (GA e GF)'!AI78</f>
        <v>14906397.366994057</v>
      </c>
      <c r="I76" s="113">
        <f>'[5]4-PROJEÇÃO (GA e GF)'!AJ78+'[5]4-PROJEÇÃO (GA e GF)'!AK78</f>
        <v>527.12320662229297</v>
      </c>
      <c r="J76" s="110">
        <f>'[5]4-PROJEÇÃO (GA e GF)'!AL78</f>
        <v>24238826.885263354</v>
      </c>
      <c r="K76" s="110">
        <f>'[5]4-PROJEÇÃO (GA e GF)'!AM78</f>
        <v>321980.31101082946</v>
      </c>
      <c r="L76" s="110">
        <f>'[5]4-PROJEÇÃO (GA e GF)'!AN78</f>
        <v>0</v>
      </c>
      <c r="M76" s="110">
        <f>'[5]4-PROJEÇÃO (GA e GF)'!AO78</f>
        <v>1422094.6254912606</v>
      </c>
      <c r="N76" s="114">
        <f>'[5]4-PROJEÇÃO (GA e GF)'!AP78</f>
        <v>25982901.821765445</v>
      </c>
      <c r="O76" s="119">
        <f>'[5]4-PROJEÇÃO (GA e GF)'!AQ78</f>
        <v>-201788674.37128603</v>
      </c>
    </row>
    <row r="77" spans="1:15" x14ac:dyDescent="0.25">
      <c r="A77" s="137">
        <f t="shared" si="3"/>
        <v>2095</v>
      </c>
      <c r="B77" s="113">
        <f>'[5]4-PROJEÇÃO (GA e GF)'!AC79</f>
        <v>742.89605333384748</v>
      </c>
      <c r="C77" s="110">
        <f>'[5]4-PROJEÇÃO (GA e GF)'!AD79</f>
        <v>6641430.1402527085</v>
      </c>
      <c r="D77" s="110">
        <f>'[5]4-PROJEÇÃO (GA e GF)'!AE79</f>
        <v>8435379.6608956829</v>
      </c>
      <c r="E77" s="110">
        <f>'[5]4-PROJEÇÃO (GA e GF)'!AF79</f>
        <v>0</v>
      </c>
      <c r="F77" s="110">
        <f>'[5]4-PROJEÇÃO (GA e GF)'!AG79</f>
        <v>0</v>
      </c>
      <c r="G77" s="110">
        <f>'[5]4-PROJEÇÃO (GA e GF)'!AH79</f>
        <v>0</v>
      </c>
      <c r="H77" s="114">
        <f>'[5]4-PROJEÇÃO (GA e GF)'!AI79</f>
        <v>15076809.801148392</v>
      </c>
      <c r="I77" s="113">
        <f>'[5]4-PROJEÇÃO (GA e GF)'!AJ79+'[5]4-PROJEÇÃO (GA e GF)'!AK79</f>
        <v>510.1090926170238</v>
      </c>
      <c r="J77" s="110">
        <f>'[5]4-PROJEÇÃO (GA e GF)'!AL79</f>
        <v>23878928.593569137</v>
      </c>
      <c r="K77" s="110">
        <f>'[5]4-PROJEÇÃO (GA e GF)'!AM79</f>
        <v>271543.41731723986</v>
      </c>
      <c r="L77" s="110">
        <f>'[5]4-PROJEÇÃO (GA e GF)'!AN79</f>
        <v>0</v>
      </c>
      <c r="M77" s="110">
        <f>'[5]4-PROJEÇÃO (GA e GF)'!AO79</f>
        <v>1434659.0152542214</v>
      </c>
      <c r="N77" s="114">
        <f>'[5]4-PROJEÇÃO (GA e GF)'!AP79</f>
        <v>25585131.0261406</v>
      </c>
      <c r="O77" s="119">
        <f>'[5]4-PROJEÇÃO (GA e GF)'!AQ79</f>
        <v>-212296995.59627825</v>
      </c>
    </row>
    <row r="78" spans="1:15" x14ac:dyDescent="0.25">
      <c r="A78" s="137">
        <f t="shared" si="3"/>
        <v>2096</v>
      </c>
      <c r="B78" s="115">
        <f>'[5]4-PROJEÇÃO (GA e GF)'!AC80</f>
        <v>742.9052371066914</v>
      </c>
      <c r="C78" s="116">
        <f>'[5]4-PROJEÇÃO (GA e GF)'!AD80</f>
        <v>6722338.6626811195</v>
      </c>
      <c r="D78" s="116">
        <f>'[5]4-PROJEÇÃO (GA e GF)'!AE80</f>
        <v>8538142.7842099294</v>
      </c>
      <c r="E78" s="116">
        <f>'[5]4-PROJEÇÃO (GA e GF)'!AF80</f>
        <v>0</v>
      </c>
      <c r="F78" s="116">
        <f>'[5]4-PROJEÇÃO (GA e GF)'!AG80</f>
        <v>0</v>
      </c>
      <c r="G78" s="116">
        <f>'[5]4-PROJEÇÃO (GA e GF)'!AH80</f>
        <v>0</v>
      </c>
      <c r="H78" s="117">
        <f>'[5]4-PROJEÇÃO (GA e GF)'!AI80</f>
        <v>15260481.446891049</v>
      </c>
      <c r="I78" s="115">
        <f>'[5]4-PROJEÇÃO (GA e GF)'!AJ80+'[5]4-PROJEÇÃO (GA e GF)'!AK80</f>
        <v>503.10464624025803</v>
      </c>
      <c r="J78" s="116">
        <f>'[5]4-PROJEÇÃO (GA e GF)'!AL80</f>
        <v>23827354.382539917</v>
      </c>
      <c r="K78" s="116">
        <f>'[5]4-PROJEÇÃO (GA e GF)'!AM80</f>
        <v>280964.92777816532</v>
      </c>
      <c r="L78" s="116">
        <f>'[5]4-PROJEÇÃO (GA e GF)'!AN80</f>
        <v>0</v>
      </c>
      <c r="M78" s="116">
        <f>'[5]4-PROJEÇÃO (GA e GF)'!AO80</f>
        <v>1437237.9086448411</v>
      </c>
      <c r="N78" s="117">
        <f>'[5]4-PROJEÇÃO (GA e GF)'!AP80</f>
        <v>25545557.218962923</v>
      </c>
      <c r="O78" s="120">
        <f>'[5]4-PROJEÇÃO (GA e GF)'!AQ80</f>
        <v>-222582071.36835015</v>
      </c>
    </row>
    <row r="79" spans="1:15" ht="21" x14ac:dyDescent="0.35">
      <c r="A79" s="126"/>
      <c r="O79" s="1"/>
    </row>
  </sheetData>
  <mergeCells count="2">
    <mergeCell ref="B1:H1"/>
    <mergeCell ref="I1:N1"/>
  </mergeCells>
  <conditionalFormatting sqref="O3:O21">
    <cfRule type="cellIs" dxfId="12" priority="4" stopIfTrue="1" operator="lessThan">
      <formula>0</formula>
    </cfRule>
  </conditionalFormatting>
  <conditionalFormatting sqref="O22:O40">
    <cfRule type="cellIs" dxfId="11" priority="3" stopIfTrue="1" operator="lessThan">
      <formula>0</formula>
    </cfRule>
  </conditionalFormatting>
  <conditionalFormatting sqref="O41:O59">
    <cfRule type="cellIs" dxfId="10" priority="2" stopIfTrue="1" operator="lessThan">
      <formula>0</formula>
    </cfRule>
  </conditionalFormatting>
  <conditionalFormatting sqref="O60:O78">
    <cfRule type="cellIs" dxfId="9" priority="1" stopIfTrue="1" operator="lessThan">
      <formula>0</formula>
    </cfRule>
  </conditionalFormatting>
  <pageMargins left="1.1023622047244095" right="0.51181102362204722" top="1.4960629921259843" bottom="1.2598425196850394" header="0.31496062992125984" footer="0.31496062992125984"/>
  <pageSetup paperSize="9" orientation="landscape"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O79"/>
  <sheetViews>
    <sheetView showGridLines="0" zoomScaleNormal="100" workbookViewId="0">
      <pane ySplit="2" topLeftCell="A3" activePane="bottomLeft" state="frozen"/>
      <selection activeCell="B30" sqref="B30:B31"/>
      <selection pane="bottomLeft" activeCell="B30" sqref="B30:B31"/>
    </sheetView>
  </sheetViews>
  <sheetFormatPr defaultColWidth="9.140625" defaultRowHeight="15.75" x14ac:dyDescent="0.25"/>
  <cols>
    <col min="1" max="1" width="4.140625" style="3" customWidth="1"/>
    <col min="2" max="2" width="7" style="3" customWidth="1"/>
    <col min="3" max="5" width="10.5703125" style="3" customWidth="1"/>
    <col min="6" max="6" width="9.85546875" style="3" customWidth="1"/>
    <col min="7" max="7" width="9.28515625" style="3" customWidth="1"/>
    <col min="8" max="8" width="12" style="3" customWidth="1"/>
    <col min="9" max="9" width="7.5703125" style="3" customWidth="1"/>
    <col min="10" max="10" width="10.42578125" style="3" customWidth="1"/>
    <col min="11" max="11" width="12" style="3" customWidth="1"/>
    <col min="12" max="13" width="9.28515625" style="3" customWidth="1"/>
    <col min="14" max="14" width="12" style="3" customWidth="1"/>
    <col min="15" max="15" width="14.42578125" style="3" customWidth="1"/>
    <col min="16" max="16384" width="9.140625" style="3"/>
  </cols>
  <sheetData>
    <row r="1" spans="1:15" x14ac:dyDescent="0.25">
      <c r="A1" s="100"/>
      <c r="B1" s="261" t="s">
        <v>96</v>
      </c>
      <c r="C1" s="261"/>
      <c r="D1" s="261"/>
      <c r="E1" s="261"/>
      <c r="F1" s="261"/>
      <c r="G1" s="261"/>
      <c r="H1" s="261"/>
      <c r="I1" s="261" t="s">
        <v>97</v>
      </c>
      <c r="J1" s="261"/>
      <c r="K1" s="261"/>
      <c r="L1" s="261"/>
      <c r="M1" s="261"/>
      <c r="N1" s="261"/>
      <c r="O1" s="101"/>
    </row>
    <row r="2" spans="1:15" ht="67.5" customHeight="1" x14ac:dyDescent="0.25">
      <c r="A2" s="102" t="s">
        <v>98</v>
      </c>
      <c r="B2" s="106" t="s">
        <v>99</v>
      </c>
      <c r="C2" s="107" t="s">
        <v>100</v>
      </c>
      <c r="D2" s="107" t="s">
        <v>101</v>
      </c>
      <c r="E2" s="107" t="s">
        <v>102</v>
      </c>
      <c r="F2" s="107" t="str">
        <f>'[5]2-PROJEÇÃO (GA)'!$F$4</f>
        <v>Rentabilidade 5,41%  a.a.</v>
      </c>
      <c r="G2" s="107" t="s">
        <v>103</v>
      </c>
      <c r="H2" s="108" t="s">
        <v>104</v>
      </c>
      <c r="I2" s="107" t="s">
        <v>105</v>
      </c>
      <c r="J2" s="107" t="s">
        <v>106</v>
      </c>
      <c r="K2" s="107" t="s">
        <v>107</v>
      </c>
      <c r="L2" s="107" t="s">
        <v>108</v>
      </c>
      <c r="M2" s="107" t="s">
        <v>109</v>
      </c>
      <c r="N2" s="108" t="s">
        <v>110</v>
      </c>
      <c r="O2" s="109" t="s">
        <v>111</v>
      </c>
    </row>
    <row r="3" spans="1:15" x14ac:dyDescent="0.25">
      <c r="A3" s="104">
        <f>'[2]1-PREMISSA'!C6</f>
        <v>2021</v>
      </c>
      <c r="B3" s="103">
        <f>'[5]2-PROJEÇÃO (GA)'!B5</f>
        <v>714</v>
      </c>
      <c r="C3" s="111">
        <f>'[5]2-PROJEÇÃO (GA)'!C5</f>
        <v>3060898.950720001</v>
      </c>
      <c r="D3" s="111">
        <f>'[5]2-PROJEÇÃO (GA)'!D5</f>
        <v>3888069.8006533491</v>
      </c>
      <c r="E3" s="111">
        <f>'[5]2-PROJEÇÃO (GA)'!E5</f>
        <v>807827.30665000086</v>
      </c>
      <c r="F3" s="111">
        <f>'[5]2-PROJEÇÃO (GA)'!F5</f>
        <v>3427305.6265806705</v>
      </c>
      <c r="G3" s="111">
        <f>'[5]2-PROJEÇÃO (GA)'!G5</f>
        <v>482189.58428571426</v>
      </c>
      <c r="H3" s="112">
        <f>'[5]2-PROJEÇÃO (GA)'!H5</f>
        <v>11666291.268889736</v>
      </c>
      <c r="I3" s="103">
        <f>'[5]2-PROJEÇÃO (GA)'!I5+'[5]2-PROJEÇÃO (GA)'!J5</f>
        <v>170.5246432433066</v>
      </c>
      <c r="J3" s="111">
        <f>'[5]2-PROJEÇÃO (GA)'!K5</f>
        <v>4904421.7557626963</v>
      </c>
      <c r="K3" s="111">
        <f>'[5]2-PROJEÇÃO (GA)'!L5</f>
        <v>527901.12446374074</v>
      </c>
      <c r="L3" s="111">
        <f>'[5]2-PROJEÇÃO (GA)'!M5</f>
        <v>0</v>
      </c>
      <c r="M3" s="111">
        <f>'[5]2-PROJEÇÃO (GA)'!N5</f>
        <v>496631.76</v>
      </c>
      <c r="N3" s="112">
        <f>'[5]2-PROJEÇÃO (GA)'!O5</f>
        <v>5928954.6402264368</v>
      </c>
      <c r="O3" s="118">
        <f>'[5]2-PROJEÇÃO (GA)'!P5</f>
        <v>66778611.108663306</v>
      </c>
    </row>
    <row r="4" spans="1:15" x14ac:dyDescent="0.25">
      <c r="A4" s="104">
        <f t="shared" ref="A4:A21" si="0">A3+1</f>
        <v>2022</v>
      </c>
      <c r="B4" s="113">
        <f>'[5]2-PROJEÇÃO (GA)'!B6</f>
        <v>710.29233219711546</v>
      </c>
      <c r="C4" s="110">
        <f>'[5]2-PROJEÇÃO (GA)'!C6</f>
        <v>3078022.5777225532</v>
      </c>
      <c r="D4" s="110">
        <f>'[5]2-PROJEÇÃO (GA)'!D6</f>
        <v>3909820.8803518852</v>
      </c>
      <c r="E4" s="110">
        <f>'[5]2-PROJEÇÃO (GA)'!E6</f>
        <v>815905.57971650094</v>
      </c>
      <c r="F4" s="110">
        <f>'[5]2-PROJEÇÃO (GA)'!F6</f>
        <v>3724837.9530543038</v>
      </c>
      <c r="G4" s="110">
        <f>'[5]2-PROJEÇÃO (GA)'!G6</f>
        <v>445422.28428571427</v>
      </c>
      <c r="H4" s="114">
        <f>'[5]2-PROJEÇÃO (GA)'!H6</f>
        <v>11974009.275130957</v>
      </c>
      <c r="I4" s="113">
        <f>'[5]2-PROJEÇÃO (GA)'!I6+'[5]2-PROJEÇÃO (GA)'!J6</f>
        <v>171.46841303324379</v>
      </c>
      <c r="J4" s="110">
        <f>'[5]2-PROJEÇÃO (GA)'!K6</f>
        <v>5082783.7159513133</v>
      </c>
      <c r="K4" s="110">
        <f>'[5]2-PROJEÇÃO (GA)'!L6</f>
        <v>545589.12565908802</v>
      </c>
      <c r="L4" s="110">
        <f>'[5]2-PROJEÇÃO (GA)'!M6</f>
        <v>0</v>
      </c>
      <c r="M4" s="110">
        <f>'[5]2-PROJEÇÃO (GA)'!N6</f>
        <v>548430.78960452892</v>
      </c>
      <c r="N4" s="114">
        <f>'[5]2-PROJEÇÃO (GA)'!O6</f>
        <v>6176803.6312149297</v>
      </c>
      <c r="O4" s="119">
        <f>'[5]2-PROJEÇÃO (GA)'!P6</f>
        <v>72575816.752579331</v>
      </c>
    </row>
    <row r="5" spans="1:15" x14ac:dyDescent="0.25">
      <c r="A5" s="104">
        <f t="shared" si="0"/>
        <v>2023</v>
      </c>
      <c r="B5" s="113">
        <f>'[5]2-PROJEÇÃO (GA)'!B7</f>
        <v>682.3233000369928</v>
      </c>
      <c r="C5" s="110">
        <f>'[5]2-PROJEÇÃO (GA)'!C7</f>
        <v>2960574.2945060884</v>
      </c>
      <c r="D5" s="110">
        <f>'[5]2-PROJEÇÃO (GA)'!D7</f>
        <v>3760633.6218162505</v>
      </c>
      <c r="E5" s="110">
        <f>'[5]2-PROJEÇÃO (GA)'!E7</f>
        <v>1140460.3905432911</v>
      </c>
      <c r="F5" s="110">
        <f>'[5]2-PROJEÇÃO (GA)'!F7</f>
        <v>3979122.4661544748</v>
      </c>
      <c r="G5" s="110">
        <f>'[5]2-PROJEÇÃO (GA)'!G7</f>
        <v>445422.28428571427</v>
      </c>
      <c r="H5" s="114">
        <f>'[5]2-PROJEÇÃO (GA)'!H7</f>
        <v>12286213.05730582</v>
      </c>
      <c r="I5" s="113">
        <f>'[5]2-PROJEÇÃO (GA)'!I7+'[5]2-PROJEÇÃO (GA)'!J7</f>
        <v>199.21147118135616</v>
      </c>
      <c r="J5" s="110">
        <f>'[5]2-PROJEÇÃO (GA)'!K7</f>
        <v>6221953.9504263354</v>
      </c>
      <c r="K5" s="110">
        <f>'[5]2-PROJEÇÃO (GA)'!L7</f>
        <v>554894.2493826251</v>
      </c>
      <c r="L5" s="110">
        <f>'[5]2-PROJEÇÃO (GA)'!M7</f>
        <v>0</v>
      </c>
      <c r="M5" s="110">
        <f>'[5]2-PROJEÇÃO (GA)'!N7</f>
        <v>554812.08006820711</v>
      </c>
      <c r="N5" s="114">
        <f>'[5]2-PROJEÇÃO (GA)'!O7</f>
        <v>7331660.2798771681</v>
      </c>
      <c r="O5" s="119">
        <f>'[5]2-PROJEÇÃO (GA)'!P7</f>
        <v>77530369.530007973</v>
      </c>
    </row>
    <row r="6" spans="1:15" x14ac:dyDescent="0.25">
      <c r="A6" s="104">
        <f t="shared" si="0"/>
        <v>2024</v>
      </c>
      <c r="B6" s="113">
        <f>'[5]2-PROJEÇÃO (GA)'!B8</f>
        <v>672.30519907034613</v>
      </c>
      <c r="C6" s="110">
        <f>'[5]2-PROJEÇÃO (GA)'!C8</f>
        <v>2938548.3589110342</v>
      </c>
      <c r="D6" s="110">
        <f>'[5]2-PROJEÇÃO (GA)'!D8</f>
        <v>3732655.444033504</v>
      </c>
      <c r="E6" s="110">
        <f>'[5]2-PROJEÇÃO (GA)'!E8</f>
        <v>1723244.2371067945</v>
      </c>
      <c r="F6" s="110">
        <f>'[5]2-PROJEÇÃO (GA)'!F8</f>
        <v>4250066.8776951442</v>
      </c>
      <c r="G6" s="110">
        <f>'[5]2-PROJEÇÃO (GA)'!G8</f>
        <v>445422.28428571427</v>
      </c>
      <c r="H6" s="114">
        <f>'[5]2-PROJEÇÃO (GA)'!H8</f>
        <v>13089937.202032192</v>
      </c>
      <c r="I6" s="113">
        <f>'[5]2-PROJEÇÃO (GA)'!I8+'[5]2-PROJEÇÃO (GA)'!J8</f>
        <v>208.99000650424713</v>
      </c>
      <c r="J6" s="110">
        <f>'[5]2-PROJEÇÃO (GA)'!K8</f>
        <v>6685181.4606960677</v>
      </c>
      <c r="K6" s="110">
        <f>'[5]2-PROJEÇÃO (GA)'!L8</f>
        <v>564689.86483299069</v>
      </c>
      <c r="L6" s="110">
        <f>'[5]2-PROJEÇÃO (GA)'!M8</f>
        <v>0</v>
      </c>
      <c r="M6" s="110">
        <f>'[5]2-PROJEÇÃO (GA)'!N8</f>
        <v>560906.83389647934</v>
      </c>
      <c r="N6" s="114">
        <f>'[5]2-PROJEÇÃO (GA)'!O8</f>
        <v>7810778.159425538</v>
      </c>
      <c r="O6" s="119">
        <f>'[5]2-PROJEÇÃO (GA)'!P8</f>
        <v>82809528.572614625</v>
      </c>
    </row>
    <row r="7" spans="1:15" x14ac:dyDescent="0.25">
      <c r="A7" s="104">
        <f t="shared" si="0"/>
        <v>2025</v>
      </c>
      <c r="B7" s="113">
        <f>'[5]2-PROJEÇÃO (GA)'!B9</f>
        <v>655.29837769454355</v>
      </c>
      <c r="C7" s="110">
        <f>'[5]2-PROJEÇÃO (GA)'!C9</f>
        <v>2888037.0690595568</v>
      </c>
      <c r="D7" s="110">
        <f>'[5]2-PROJEÇÃO (GA)'!D9</f>
        <v>3668494.0901876409</v>
      </c>
      <c r="E7" s="110">
        <f>'[5]2-PROJEÇÃO (GA)'!E9</f>
        <v>1751860.14536662</v>
      </c>
      <c r="F7" s="110">
        <f>'[5]2-PROJEÇÃO (GA)'!F9</f>
        <v>4494104.9870420815</v>
      </c>
      <c r="G7" s="110">
        <f>'[5]2-PROJEÇÃO (GA)'!G9</f>
        <v>445422.28428571427</v>
      </c>
      <c r="H7" s="114">
        <f>'[5]2-PROJEÇÃO (GA)'!H9</f>
        <v>13247918.575941613</v>
      </c>
      <c r="I7" s="113">
        <f>'[5]2-PROJEÇÃO (GA)'!I9+'[5]2-PROJEÇÃO (GA)'!J9</f>
        <v>224.73540956158527</v>
      </c>
      <c r="J7" s="110">
        <f>'[5]2-PROJEÇÃO (GA)'!K9</f>
        <v>7358611.9467651388</v>
      </c>
      <c r="K7" s="110">
        <f>'[5]2-PROJEÇÃO (GA)'!L9</f>
        <v>567195.08658446535</v>
      </c>
      <c r="L7" s="110">
        <f>'[5]2-PROJEÇÃO (GA)'!M9</f>
        <v>0</v>
      </c>
      <c r="M7" s="110">
        <f>'[5]2-PROJEÇÃO (GA)'!N9</f>
        <v>567202.65049205162</v>
      </c>
      <c r="N7" s="114">
        <f>'[5]2-PROJEÇÃO (GA)'!O9</f>
        <v>8493009.6838416569</v>
      </c>
      <c r="O7" s="119">
        <f>'[5]2-PROJEÇÃO (GA)'!P9</f>
        <v>87564437.464714572</v>
      </c>
    </row>
    <row r="8" spans="1:15" x14ac:dyDescent="0.25">
      <c r="A8" s="104">
        <f t="shared" si="0"/>
        <v>2026</v>
      </c>
      <c r="B8" s="113">
        <f>'[5]2-PROJEÇÃO (GA)'!B10</f>
        <v>646.27209102756422</v>
      </c>
      <c r="C8" s="110">
        <f>'[5]2-PROJEÇÃO (GA)'!C10</f>
        <v>2874793.7959004156</v>
      </c>
      <c r="D8" s="110">
        <f>'[5]2-PROJEÇÃO (GA)'!D10</f>
        <v>3651671.9829371716</v>
      </c>
      <c r="E8" s="110">
        <f>'[5]2-PROJEÇÃO (GA)'!E10</f>
        <v>1780951.2446573521</v>
      </c>
      <c r="F8" s="110">
        <f>'[5]2-PROJEÇÃO (GA)'!F10</f>
        <v>4728103.1162356893</v>
      </c>
      <c r="G8" s="110">
        <f>'[5]2-PROJEÇÃO (GA)'!G10</f>
        <v>445422.28428571427</v>
      </c>
      <c r="H8" s="114">
        <f>'[5]2-PROJEÇÃO (GA)'!H10</f>
        <v>13480942.424016343</v>
      </c>
      <c r="I8" s="113">
        <f>'[5]2-PROJEÇÃO (GA)'!I10+'[5]2-PROJEÇÃO (GA)'!J10</f>
        <v>233.48308162476962</v>
      </c>
      <c r="J8" s="110">
        <f>'[5]2-PROJEÇÃO (GA)'!K10</f>
        <v>7770660.2789206039</v>
      </c>
      <c r="K8" s="110">
        <f>'[5]2-PROJEÇÃO (GA)'!L10</f>
        <v>577531.12596379931</v>
      </c>
      <c r="L8" s="110">
        <f>'[5]2-PROJEÇÃO (GA)'!M10</f>
        <v>0</v>
      </c>
      <c r="M8" s="110">
        <f>'[5]2-PROJEÇÃO (GA)'!N10</f>
        <v>573463.99541692843</v>
      </c>
      <c r="N8" s="114">
        <f>'[5]2-PROJEÇÃO (GA)'!O10</f>
        <v>8921655.4003013317</v>
      </c>
      <c r="O8" s="119">
        <f>'[5]2-PROJEÇÃO (GA)'!P10</f>
        <v>92123724.488429576</v>
      </c>
    </row>
    <row r="9" spans="1:15" x14ac:dyDescent="0.25">
      <c r="A9" s="104">
        <f t="shared" si="0"/>
        <v>2027</v>
      </c>
      <c r="B9" s="113">
        <f>'[5]2-PROJEÇÃO (GA)'!B11</f>
        <v>634.25504246191213</v>
      </c>
      <c r="C9" s="110">
        <f>'[5]2-PROJEÇÃO (GA)'!C11</f>
        <v>2836862.05951548</v>
      </c>
      <c r="D9" s="110">
        <f>'[5]2-PROJEÇÃO (GA)'!D11</f>
        <v>3603489.6544451052</v>
      </c>
      <c r="E9" s="110">
        <f>'[5]2-PROJEÇÃO (GA)'!E11</f>
        <v>1810525.4259225109</v>
      </c>
      <c r="F9" s="110">
        <f>'[5]2-PROJEÇÃO (GA)'!F11</f>
        <v>4938638.5386730675</v>
      </c>
      <c r="G9" s="110">
        <f>'[5]2-PROJEÇÃO (GA)'!G11</f>
        <v>445422.28428571427</v>
      </c>
      <c r="H9" s="114">
        <f>'[5]2-PROJEÇÃO (GA)'!H11</f>
        <v>13634937.962841878</v>
      </c>
      <c r="I9" s="113">
        <f>'[5]2-PROJEÇÃO (GA)'!I11+'[5]2-PROJEÇÃO (GA)'!J11</f>
        <v>245.93591165678706</v>
      </c>
      <c r="J9" s="110">
        <f>'[5]2-PROJEÇÃO (GA)'!K11</f>
        <v>8364536.0627728272</v>
      </c>
      <c r="K9" s="110">
        <f>'[5]2-PROJEÇÃO (GA)'!L11</f>
        <v>588260.10666327842</v>
      </c>
      <c r="L9" s="110">
        <f>'[5]2-PROJEÇÃO (GA)'!M11</f>
        <v>0</v>
      </c>
      <c r="M9" s="110">
        <f>'[5]2-PROJEÇÃO (GA)'!N11</f>
        <v>580008.91371556383</v>
      </c>
      <c r="N9" s="114">
        <f>'[5]2-PROJEÇÃO (GA)'!O11</f>
        <v>9532805.0831516702</v>
      </c>
      <c r="O9" s="119">
        <f>'[5]2-PROJEÇÃO (GA)'!P11</f>
        <v>96225857.368119791</v>
      </c>
    </row>
    <row r="10" spans="1:15" x14ac:dyDescent="0.25">
      <c r="A10" s="104">
        <f t="shared" si="0"/>
        <v>2028</v>
      </c>
      <c r="B10" s="113">
        <f>'[5]2-PROJEÇÃO (GA)'!B12</f>
        <v>607.27789263077204</v>
      </c>
      <c r="C10" s="110">
        <f>'[5]2-PROJEÇÃO (GA)'!C12</f>
        <v>2735306.7477621408</v>
      </c>
      <c r="D10" s="110">
        <f>'[5]2-PROJEÇÃO (GA)'!D12</f>
        <v>3474490.2503219424</v>
      </c>
      <c r="E10" s="110">
        <f>'[5]2-PROJEÇÃO (GA)'!E12</f>
        <v>1840590.7111413169</v>
      </c>
      <c r="F10" s="110">
        <f>'[5]2-PROJEÇÃO (GA)'!F12</f>
        <v>5092485.9527664231</v>
      </c>
      <c r="G10" s="110">
        <f>'[5]2-PROJEÇÃO (GA)'!G12</f>
        <v>445422.28428571427</v>
      </c>
      <c r="H10" s="114">
        <f>'[5]2-PROJEÇÃO (GA)'!H12</f>
        <v>13588295.946277538</v>
      </c>
      <c r="I10" s="113">
        <f>'[5]2-PROJEÇÃO (GA)'!I12+'[5]2-PROJEÇÃO (GA)'!J12</f>
        <v>270.99990985070519</v>
      </c>
      <c r="J10" s="110">
        <f>'[5]2-PROJEÇÃO (GA)'!K12</f>
        <v>9419902.3585169651</v>
      </c>
      <c r="K10" s="110">
        <f>'[5]2-PROJEÇÃO (GA)'!L12</f>
        <v>584135.16202784469</v>
      </c>
      <c r="L10" s="110">
        <f>'[5]2-PROJEÇÃO (GA)'!M12</f>
        <v>0</v>
      </c>
      <c r="M10" s="110">
        <f>'[5]2-PROJEÇÃO (GA)'!N12</f>
        <v>586651.04688232555</v>
      </c>
      <c r="N10" s="114">
        <f>'[5]2-PROJEÇÃO (GA)'!O12</f>
        <v>10590688.567427136</v>
      </c>
      <c r="O10" s="119">
        <f>'[5]2-PROJEÇÃO (GA)'!P12</f>
        <v>99223464.746970206</v>
      </c>
    </row>
    <row r="11" spans="1:15" x14ac:dyDescent="0.25">
      <c r="A11" s="104">
        <f t="shared" si="0"/>
        <v>2029</v>
      </c>
      <c r="B11" s="113">
        <f>'[5]2-PROJEÇÃO (GA)'!B13</f>
        <v>593.26676872954408</v>
      </c>
      <c r="C11" s="110">
        <f>'[5]2-PROJEÇÃO (GA)'!C13</f>
        <v>2693385.5011097817</v>
      </c>
      <c r="D11" s="110">
        <f>'[5]2-PROJEÇÃO (GA)'!D13</f>
        <v>3421240.2947569485</v>
      </c>
      <c r="E11" s="110">
        <f>'[5]2-PROJEÇÃO (GA)'!E13</f>
        <v>1871155.2555046491</v>
      </c>
      <c r="F11" s="110">
        <f>'[5]2-PROJEÇÃO (GA)'!F13</f>
        <v>5215735.2562729996</v>
      </c>
      <c r="G11" s="110">
        <f>'[5]2-PROJEÇÃO (GA)'!G13</f>
        <v>445422.28428571427</v>
      </c>
      <c r="H11" s="114">
        <f>'[5]2-PROJEÇÃO (GA)'!H13</f>
        <v>13646938.591930093</v>
      </c>
      <c r="I11" s="113">
        <f>'[5]2-PROJEÇÃO (GA)'!I13+'[5]2-PROJEÇÃO (GA)'!J13</f>
        <v>284.65676108931177</v>
      </c>
      <c r="J11" s="110">
        <f>'[5]2-PROJEÇÃO (GA)'!K13</f>
        <v>10057234.141913084</v>
      </c>
      <c r="K11" s="110">
        <f>'[5]2-PROJEÇÃO (GA)'!L13</f>
        <v>595194.88747434795</v>
      </c>
      <c r="L11" s="110">
        <f>'[5]2-PROJEÇÃO (GA)'!M13</f>
        <v>0</v>
      </c>
      <c r="M11" s="110">
        <f>'[5]2-PROJEÇÃO (GA)'!N13</f>
        <v>593084.59348016931</v>
      </c>
      <c r="N11" s="114">
        <f>'[5]2-PROJEÇÃO (GA)'!O13</f>
        <v>11245513.622867603</v>
      </c>
      <c r="O11" s="119">
        <f>'[5]2-PROJEÇÃO (GA)'!P13</f>
        <v>101624889.7160327</v>
      </c>
    </row>
    <row r="12" spans="1:15" x14ac:dyDescent="0.25">
      <c r="A12" s="104">
        <f t="shared" si="0"/>
        <v>2030</v>
      </c>
      <c r="B12" s="113">
        <f>'[5]2-PROJEÇÃO (GA)'!B14</f>
        <v>563.29039658165175</v>
      </c>
      <c r="C12" s="110">
        <f>'[5]2-PROJEÇÃO (GA)'!C14</f>
        <v>2559032.4364238307</v>
      </c>
      <c r="D12" s="110">
        <f>'[5]2-PROJEÇÃO (GA)'!D14</f>
        <v>3250579.9424092188</v>
      </c>
      <c r="E12" s="110">
        <f>'[5]2-PROJEÇÃO (GA)'!E14</f>
        <v>1902227.3496271335</v>
      </c>
      <c r="F12" s="110">
        <f>'[5]2-PROJEÇÃO (GA)'!F14</f>
        <v>5259225.8946445081</v>
      </c>
      <c r="G12" s="110">
        <f>'[5]2-PROJEÇÃO (GA)'!G14</f>
        <v>445422.28428571427</v>
      </c>
      <c r="H12" s="114">
        <f>'[5]2-PROJEÇÃO (GA)'!H14</f>
        <v>13416487.907390406</v>
      </c>
      <c r="I12" s="113">
        <f>'[5]2-PROJEÇÃO (GA)'!I14+'[5]2-PROJEÇÃO (GA)'!J14</f>
        <v>314.23724180022998</v>
      </c>
      <c r="J12" s="110">
        <f>'[5]2-PROJEÇÃO (GA)'!K14</f>
        <v>11362472.318499342</v>
      </c>
      <c r="K12" s="110">
        <f>'[5]2-PROJEÇÃO (GA)'!L14</f>
        <v>606602.19408742723</v>
      </c>
      <c r="L12" s="110">
        <f>'[5]2-PROJEÇÃO (GA)'!M14</f>
        <v>0</v>
      </c>
      <c r="M12" s="110">
        <f>'[5]2-PROJEÇÃO (GA)'!N14</f>
        <v>600029.25603455643</v>
      </c>
      <c r="N12" s="114">
        <f>'[5]2-PROJEÇÃO (GA)'!O14</f>
        <v>12569103.768621325</v>
      </c>
      <c r="O12" s="119">
        <f>'[5]2-PROJEÇÃO (GA)'!P14</f>
        <v>102472273.85480177</v>
      </c>
    </row>
    <row r="13" spans="1:15" x14ac:dyDescent="0.25">
      <c r="A13" s="104">
        <f t="shared" si="0"/>
        <v>2031</v>
      </c>
      <c r="B13" s="113">
        <f>'[5]2-PROJEÇÃO (GA)'!B15</f>
        <v>542.27847817946065</v>
      </c>
      <c r="C13" s="110">
        <f>'[5]2-PROJEÇÃO (GA)'!C15</f>
        <v>2469950.9960334259</v>
      </c>
      <c r="D13" s="110">
        <f>'[5]2-PROJEÇÃO (GA)'!D15</f>
        <v>3137425.3222283851</v>
      </c>
      <c r="E13" s="110">
        <f>'[5]2-PROJEÇÃO (GA)'!E15</f>
        <v>1933815.4217959698</v>
      </c>
      <c r="F13" s="110">
        <f>'[5]2-PROJEÇÃO (GA)'!F15</f>
        <v>5242543.8300206466</v>
      </c>
      <c r="G13" s="110">
        <f>'[5]2-PROJEÇÃO (GA)'!G15</f>
        <v>445422.28428571427</v>
      </c>
      <c r="H13" s="114">
        <f>'[5]2-PROJEÇÃO (GA)'!H15</f>
        <v>13229157.854364144</v>
      </c>
      <c r="I13" s="113">
        <f>'[5]2-PROJEÇÃO (GA)'!I15+'[5]2-PROJEÇÃO (GA)'!J15</f>
        <v>333.93985978381988</v>
      </c>
      <c r="J13" s="110">
        <f>'[5]2-PROJEÇÃO (GA)'!K15</f>
        <v>12354354.641392965</v>
      </c>
      <c r="K13" s="110">
        <f>'[5]2-PROJEÇÃO (GA)'!L15</f>
        <v>592782.8060069757</v>
      </c>
      <c r="L13" s="110">
        <f>'[5]2-PROJEÇÃO (GA)'!M15</f>
        <v>0</v>
      </c>
      <c r="M13" s="110">
        <f>'[5]2-PROJEÇÃO (GA)'!N15</f>
        <v>607058.56445056165</v>
      </c>
      <c r="N13" s="114">
        <f>'[5]2-PROJEÇÃO (GA)'!O15</f>
        <v>13554196.011850502</v>
      </c>
      <c r="O13" s="119">
        <f>'[5]2-PROJEÇÃO (GA)'!P15</f>
        <v>102147235.69731541</v>
      </c>
    </row>
    <row r="14" spans="1:15" x14ac:dyDescent="0.25">
      <c r="A14" s="104">
        <f t="shared" si="0"/>
        <v>2032</v>
      </c>
      <c r="B14" s="113">
        <f>'[5]2-PROJEÇÃO (GA)'!B16</f>
        <v>526.2682749732005</v>
      </c>
      <c r="C14" s="110">
        <f>'[5]2-PROJEÇÃO (GA)'!C16</f>
        <v>2417239.8934439202</v>
      </c>
      <c r="D14" s="110">
        <f>'[5]2-PROJEÇÃO (GA)'!D16</f>
        <v>3070469.6829090309</v>
      </c>
      <c r="E14" s="110">
        <f>'[5]2-PROJEÇÃO (GA)'!E16</f>
        <v>1965928.0402570984</v>
      </c>
      <c r="F14" s="110">
        <f>'[5]2-PROJEÇÃO (GA)'!F16</f>
        <v>5180709.6240723478</v>
      </c>
      <c r="G14" s="110">
        <f>'[5]2-PROJEÇÃO (GA)'!G16</f>
        <v>445422.28428571427</v>
      </c>
      <c r="H14" s="114">
        <f>'[5]2-PROJEÇÃO (GA)'!H16</f>
        <v>13079769.524968112</v>
      </c>
      <c r="I14" s="113">
        <f>'[5]2-PROJEÇÃO (GA)'!I16+'[5]2-PROJEÇÃO (GA)'!J16</f>
        <v>348.6162933984192</v>
      </c>
      <c r="J14" s="110">
        <f>'[5]2-PROJEÇÃO (GA)'!K16</f>
        <v>13093673.549811725</v>
      </c>
      <c r="K14" s="110">
        <f>'[5]2-PROJEÇÃO (GA)'!L16</f>
        <v>577070.70842974435</v>
      </c>
      <c r="L14" s="110">
        <f>'[5]2-PROJEÇÃO (GA)'!M16</f>
        <v>0</v>
      </c>
      <c r="M14" s="110">
        <f>'[5]2-PROJEÇÃO (GA)'!N16</f>
        <v>613820.76561946806</v>
      </c>
      <c r="N14" s="114">
        <f>'[5]2-PROJEÇÃO (GA)'!O16</f>
        <v>14284565.023860937</v>
      </c>
      <c r="O14" s="119">
        <f>'[5]2-PROJEÇÃO (GA)'!P16</f>
        <v>100942440.1984226</v>
      </c>
    </row>
    <row r="15" spans="1:15" x14ac:dyDescent="0.25">
      <c r="A15" s="104">
        <f t="shared" si="0"/>
        <v>2033</v>
      </c>
      <c r="B15" s="113">
        <f>'[5]2-PROJEÇÃO (GA)'!B17</f>
        <v>505.2752249809248</v>
      </c>
      <c r="C15" s="110">
        <f>'[5]2-PROJEÇÃO (GA)'!C17</f>
        <v>2338808.871770503</v>
      </c>
      <c r="D15" s="110">
        <f>'[5]2-PROJEÇÃO (GA)'!D17</f>
        <v>2970843.6280433284</v>
      </c>
      <c r="E15" s="110">
        <f>'[5]2-PROJEÇÃO (GA)'!E17</f>
        <v>1998573.9155393315</v>
      </c>
      <c r="F15" s="110">
        <f>'[5]2-PROJEÇÃO (GA)'!F17</f>
        <v>5056370.5270647109</v>
      </c>
      <c r="G15" s="110">
        <f>'[5]2-PROJEÇÃO (GA)'!G17</f>
        <v>445422.28428571427</v>
      </c>
      <c r="H15" s="114">
        <f>'[5]2-PROJEÇÃO (GA)'!H17</f>
        <v>12810019.22670359</v>
      </c>
      <c r="I15" s="113">
        <f>'[5]2-PROJEÇÃO (GA)'!I17+'[5]2-PROJEÇÃO (GA)'!J17</f>
        <v>369.12830142511865</v>
      </c>
      <c r="J15" s="110">
        <f>'[5]2-PROJEÇÃO (GA)'!K17</f>
        <v>14023314.812348625</v>
      </c>
      <c r="K15" s="110">
        <f>'[5]2-PROJEÇÃO (GA)'!L17</f>
        <v>588643.76668324415</v>
      </c>
      <c r="L15" s="110">
        <f>'[5]2-PROJEÇÃO (GA)'!M17</f>
        <v>0</v>
      </c>
      <c r="M15" s="110">
        <f>'[5]2-PROJEÇÃO (GA)'!N17</f>
        <v>620719.4675561972</v>
      </c>
      <c r="N15" s="114">
        <f>'[5]2-PROJEÇÃO (GA)'!O17</f>
        <v>15232678.046588067</v>
      </c>
      <c r="O15" s="119">
        <f>'[5]2-PROJEÇÃO (GA)'!P17</f>
        <v>98519781.378538117</v>
      </c>
    </row>
    <row r="16" spans="1:15" x14ac:dyDescent="0.25">
      <c r="A16" s="104">
        <f t="shared" si="0"/>
        <v>2034</v>
      </c>
      <c r="B16" s="113">
        <f>'[5]2-PROJEÇÃO (GA)'!B18</f>
        <v>486.27947917820887</v>
      </c>
      <c r="C16" s="110">
        <f>'[5]2-PROJEÇÃO (GA)'!C18</f>
        <v>2261835.0982204634</v>
      </c>
      <c r="D16" s="110">
        <f>'[5]2-PROJEÇÃO (GA)'!D18</f>
        <v>2873068.6249476396</v>
      </c>
      <c r="E16" s="110">
        <f>'[5]2-PROJEÇÃO (GA)'!E18</f>
        <v>2031761.9028170798</v>
      </c>
      <c r="F16" s="110">
        <f>'[5]2-PROJEÇÃO (GA)'!F18</f>
        <v>4868176.9217808479</v>
      </c>
      <c r="G16" s="110">
        <f>'[5]2-PROJEÇÃO (GA)'!G18</f>
        <v>445422.28428571427</v>
      </c>
      <c r="H16" s="114">
        <f>'[5]2-PROJEÇÃO (GA)'!H18</f>
        <v>12480264.832051745</v>
      </c>
      <c r="I16" s="113">
        <f>'[5]2-PROJEÇÃO (GA)'!I18+'[5]2-PROJEÇÃO (GA)'!J18</f>
        <v>385.98308984774508</v>
      </c>
      <c r="J16" s="110">
        <f>'[5]2-PROJEÇÃO (GA)'!K18</f>
        <v>14917996.823583337</v>
      </c>
      <c r="K16" s="110">
        <f>'[5]2-PROJEÇÃO (GA)'!L18</f>
        <v>600811.55134820088</v>
      </c>
      <c r="L16" s="110">
        <f>'[5]2-PROJEÇÃO (GA)'!M18</f>
        <v>0</v>
      </c>
      <c r="M16" s="110">
        <f>'[5]2-PROJEÇÃO (GA)'!N18</f>
        <v>628274.92901892809</v>
      </c>
      <c r="N16" s="114">
        <f>'[5]2-PROJEÇÃO (GA)'!O18</f>
        <v>16147083.303950464</v>
      </c>
      <c r="O16" s="119">
        <f>'[5]2-PROJEÇÃO (GA)'!P18</f>
        <v>94852962.906639397</v>
      </c>
    </row>
    <row r="17" spans="1:15" x14ac:dyDescent="0.25">
      <c r="A17" s="104">
        <f t="shared" si="0"/>
        <v>2035</v>
      </c>
      <c r="B17" s="113">
        <f>'[5]2-PROJEÇÃO (GA)'!B19</f>
        <v>454.3296960434198</v>
      </c>
      <c r="C17" s="110">
        <f>'[5]2-PROJEÇÃO (GA)'!C19</f>
        <v>2137834.2069444922</v>
      </c>
      <c r="D17" s="110">
        <f>'[5]2-PROJEÇÃO (GA)'!D19</f>
        <v>2715557.9954279051</v>
      </c>
      <c r="E17" s="110">
        <f>'[5]2-PROJEÇÃO (GA)'!E19</f>
        <v>2065501.0043123127</v>
      </c>
      <c r="F17" s="110">
        <f>'[5]2-PROJEÇÃO (GA)'!F19</f>
        <v>4591586.5481069237</v>
      </c>
      <c r="G17" s="110">
        <f>'[5]2-PROJEÇÃO (GA)'!G19</f>
        <v>445422.28428571427</v>
      </c>
      <c r="H17" s="114">
        <f>'[5]2-PROJEÇÃO (GA)'!H19</f>
        <v>11955902.039077349</v>
      </c>
      <c r="I17" s="113">
        <f>'[5]2-PROJEÇÃO (GA)'!I19+'[5]2-PROJEÇÃO (GA)'!J19</f>
        <v>415.46802367360851</v>
      </c>
      <c r="J17" s="110">
        <f>'[5]2-PROJEÇÃO (GA)'!K19</f>
        <v>16188539.232369833</v>
      </c>
      <c r="K17" s="110">
        <f>'[5]2-PROJEÇÃO (GA)'!L19</f>
        <v>521176.92884511815</v>
      </c>
      <c r="L17" s="110">
        <f>'[5]2-PROJEÇÃO (GA)'!M19</f>
        <v>0</v>
      </c>
      <c r="M17" s="110">
        <f>'[5]2-PROJEÇÃO (GA)'!N19</f>
        <v>635352.47471421468</v>
      </c>
      <c r="N17" s="114">
        <f>'[5]2-PROJEÇÃO (GA)'!O19</f>
        <v>17345068.635929167</v>
      </c>
      <c r="O17" s="119">
        <f>'[5]2-PROJEÇÃO (GA)'!P19</f>
        <v>89463796.309787571</v>
      </c>
    </row>
    <row r="18" spans="1:15" x14ac:dyDescent="0.25">
      <c r="A18" s="104">
        <f t="shared" si="0"/>
        <v>2036</v>
      </c>
      <c r="B18" s="113">
        <f>'[5]2-PROJEÇÃO (GA)'!B20</f>
        <v>418.36420785723112</v>
      </c>
      <c r="C18" s="110">
        <f>'[5]2-PROJEÇÃO (GA)'!C20</f>
        <v>1975488.4035136108</v>
      </c>
      <c r="D18" s="110">
        <f>'[5]2-PROJEÇÃO (GA)'!D20</f>
        <v>2509340.2059010933</v>
      </c>
      <c r="E18" s="110">
        <f>'[5]2-PROJEÇÃO (GA)'!E20</f>
        <v>2099800.3717364068</v>
      </c>
      <c r="F18" s="110">
        <f>'[5]2-PROJEÇÃO (GA)'!F20</f>
        <v>4203252.7329580355</v>
      </c>
      <c r="G18" s="110">
        <f>'[5]2-PROJEÇÃO (GA)'!G20</f>
        <v>445422.28428571427</v>
      </c>
      <c r="H18" s="114">
        <f>'[5]2-PROJEÇÃO (GA)'!H20</f>
        <v>11233303.998394862</v>
      </c>
      <c r="I18" s="113">
        <f>'[5]2-PROJEÇÃO (GA)'!I20+'[5]2-PROJEÇÃO (GA)'!J20</f>
        <v>444.94949990045643</v>
      </c>
      <c r="J18" s="110">
        <f>'[5]2-PROJEÇÃO (GA)'!K20</f>
        <v>17625738.683844749</v>
      </c>
      <c r="K18" s="110">
        <f>'[5]2-PROJEÇÃO (GA)'!L20</f>
        <v>532618.93643985316</v>
      </c>
      <c r="L18" s="110">
        <f>'[5]2-PROJEÇÃO (GA)'!M20</f>
        <v>0</v>
      </c>
      <c r="M18" s="110">
        <f>'[5]2-PROJEÇÃO (GA)'!N20</f>
        <v>641354.41042896744</v>
      </c>
      <c r="N18" s="114">
        <f>'[5]2-PROJEÇÃO (GA)'!O20</f>
        <v>18799712.030713569</v>
      </c>
      <c r="O18" s="119">
        <f>'[5]2-PROJEÇÃO (GA)'!P20</f>
        <v>81897388.27746886</v>
      </c>
    </row>
    <row r="19" spans="1:15" x14ac:dyDescent="0.25">
      <c r="A19" s="104">
        <f t="shared" si="0"/>
        <v>2037</v>
      </c>
      <c r="B19" s="113">
        <f>'[5]2-PROJEÇÃO (GA)'!B21</f>
        <v>386.3931802756756</v>
      </c>
      <c r="C19" s="110">
        <f>'[5]2-PROJEÇÃO (GA)'!C21</f>
        <v>1810731.7310041639</v>
      </c>
      <c r="D19" s="110">
        <f>'[5]2-PROJEÇÃO (GA)'!D21</f>
        <v>2300060.0391417718</v>
      </c>
      <c r="E19" s="110">
        <f>'[5]2-PROJEÇÃO (GA)'!E21</f>
        <v>2134669.3087725397</v>
      </c>
      <c r="F19" s="110">
        <f>'[5]2-PROJEÇÃO (GA)'!F21</f>
        <v>3690845.4078356461</v>
      </c>
      <c r="G19" s="110">
        <f>'[5]2-PROJEÇÃO (GA)'!G21</f>
        <v>445422.28428571427</v>
      </c>
      <c r="H19" s="114">
        <f>'[5]2-PROJEÇÃO (GA)'!H21</f>
        <v>10381728.771039836</v>
      </c>
      <c r="I19" s="113">
        <f>'[5]2-PROJEÇÃO (GA)'!I21+'[5]2-PROJEÇÃO (GA)'!J21</f>
        <v>474.63717250774869</v>
      </c>
      <c r="J19" s="110">
        <f>'[5]2-PROJEÇÃO (GA)'!K21</f>
        <v>19173541.92758318</v>
      </c>
      <c r="K19" s="110">
        <f>'[5]2-PROJEÇÃO (GA)'!L21</f>
        <v>545077.2281630272</v>
      </c>
      <c r="L19" s="110">
        <f>'[5]2-PROJEÇÃO (GA)'!M21</f>
        <v>0</v>
      </c>
      <c r="M19" s="110">
        <f>'[5]2-PROJEÇÃO (GA)'!N21</f>
        <v>647001.69314040628</v>
      </c>
      <c r="N19" s="114">
        <f>'[5]2-PROJEÇÃO (GA)'!O21</f>
        <v>20365620.848886613</v>
      </c>
      <c r="O19" s="119">
        <f>'[5]2-PROJEÇÃO (GA)'!P21</f>
        <v>71913496.199622095</v>
      </c>
    </row>
    <row r="20" spans="1:15" x14ac:dyDescent="0.25">
      <c r="A20" s="104">
        <f t="shared" si="0"/>
        <v>2038</v>
      </c>
      <c r="B20" s="113">
        <f>'[5]2-PROJEÇÃO (GA)'!B22</f>
        <v>367.41214631181373</v>
      </c>
      <c r="C20" s="110">
        <f>'[5]2-PROJEÇÃO (GA)'!C22</f>
        <v>1732025.3102381192</v>
      </c>
      <c r="D20" s="110">
        <f>'[5]2-PROJEÇÃO (GA)'!D22</f>
        <v>2200084.161915903</v>
      </c>
      <c r="E20" s="110">
        <f>'[5]2-PROJEÇÃO (GA)'!E22</f>
        <v>2170117.2735993122</v>
      </c>
      <c r="F20" s="110">
        <f>'[5]2-PROJEÇÃO (GA)'!F22</f>
        <v>3097831.8530319496</v>
      </c>
      <c r="G20" s="110">
        <f>'[5]2-PROJEÇÃO (GA)'!G22</f>
        <v>445422.28428571427</v>
      </c>
      <c r="H20" s="114">
        <f>'[5]2-PROJEÇÃO (GA)'!H22</f>
        <v>9645480.8830709998</v>
      </c>
      <c r="I20" s="113">
        <f>'[5]2-PROJEÇÃO (GA)'!I22+'[5]2-PROJEÇÃO (GA)'!J22</f>
        <v>487.76730811947664</v>
      </c>
      <c r="J20" s="110">
        <f>'[5]2-PROJEÇÃO (GA)'!K22</f>
        <v>20079866.146407589</v>
      </c>
      <c r="K20" s="110">
        <f>'[5]2-PROJEÇÃO (GA)'!L22</f>
        <v>465526.84867769212</v>
      </c>
      <c r="L20" s="110">
        <f>'[5]2-PROJEÇÃO (GA)'!M22</f>
        <v>0</v>
      </c>
      <c r="M20" s="110">
        <f>'[5]2-PROJEÇÃO (GA)'!N22</f>
        <v>654534.98814425804</v>
      </c>
      <c r="N20" s="114">
        <f>'[5]2-PROJEÇÃO (GA)'!O22</f>
        <v>21199927.98322954</v>
      </c>
      <c r="O20" s="119">
        <f>'[5]2-PROJEÇÃO (GA)'!P22</f>
        <v>60359049.09946356</v>
      </c>
    </row>
    <row r="21" spans="1:15" x14ac:dyDescent="0.25">
      <c r="A21" s="105">
        <f t="shared" si="0"/>
        <v>2039</v>
      </c>
      <c r="B21" s="113">
        <f>'[5]2-PROJEÇÃO (GA)'!B23</f>
        <v>344.4339545089731</v>
      </c>
      <c r="C21" s="110">
        <f>'[5]2-PROJEÇÃO (GA)'!C23</f>
        <v>1595547.5327860638</v>
      </c>
      <c r="D21" s="110">
        <f>'[5]2-PROJEÇÃO (GA)'!D23</f>
        <v>2026724.9189239684</v>
      </c>
      <c r="E21" s="110">
        <f>'[5]2-PROJEÇÃO (GA)'!E23</f>
        <v>2206153.8814562703</v>
      </c>
      <c r="F21" s="110">
        <f>'[5]2-PROJEÇÃO (GA)'!F23</f>
        <v>2386153.4805089086</v>
      </c>
      <c r="G21" s="110">
        <f>'[5]2-PROJEÇÃO (GA)'!G23</f>
        <v>445422.28428571427</v>
      </c>
      <c r="H21" s="114">
        <f>'[5]2-PROJEÇÃO (GA)'!H23</f>
        <v>8660002.0979609266</v>
      </c>
      <c r="I21" s="113">
        <f>'[5]2-PROJEÇÃO (GA)'!I23+'[5]2-PROJEÇÃO (GA)'!J23</f>
        <v>505.76649949662328</v>
      </c>
      <c r="J21" s="110">
        <f>'[5]2-PROJEÇÃO (GA)'!K23</f>
        <v>21388725.921758015</v>
      </c>
      <c r="K21" s="110">
        <f>'[5]2-PROJEÇÃO (GA)'!L23</f>
        <v>478060.73124379478</v>
      </c>
      <c r="L21" s="110">
        <f>'[5]2-PROJEÇÃO (GA)'!M23</f>
        <v>0</v>
      </c>
      <c r="M21" s="110">
        <f>'[5]2-PROJEÇÃO (GA)'!N23</f>
        <v>659762.07114281482</v>
      </c>
      <c r="N21" s="114">
        <f>'[5]2-PROJEÇÃO (GA)'!O23</f>
        <v>22526548.724144623</v>
      </c>
      <c r="O21" s="119">
        <f>'[5]2-PROJEÇÃO (GA)'!P23</f>
        <v>46492502.473279864</v>
      </c>
    </row>
    <row r="22" spans="1:15" x14ac:dyDescent="0.25">
      <c r="A22" s="104">
        <f>A21+1</f>
        <v>2040</v>
      </c>
      <c r="B22" s="113">
        <f>'[5]2-PROJEÇÃO (GA)'!B24</f>
        <v>321.4749765098108</v>
      </c>
      <c r="C22" s="110">
        <f>'[5]2-PROJEÇÃO (GA)'!C24</f>
        <v>1511511.3280220735</v>
      </c>
      <c r="D22" s="110">
        <f>'[5]2-PROJEÇÃO (GA)'!D24</f>
        <v>1919978.9481602055</v>
      </c>
      <c r="E22" s="110">
        <f>'[5]2-PROJEÇÃO (GA)'!E24</f>
        <v>2242788.9072520351</v>
      </c>
      <c r="F22" s="110">
        <f>'[5]2-PROJEÇÃO (GA)'!F24</f>
        <v>1576131.4199250862</v>
      </c>
      <c r="G22" s="110">
        <f>'[5]2-PROJEÇÃO (GA)'!G24</f>
        <v>445422.28428571427</v>
      </c>
      <c r="H22" s="114">
        <f>'[5]2-PROJEÇÃO (GA)'!H24</f>
        <v>7695832.8876451142</v>
      </c>
      <c r="I22" s="113">
        <f>'[5]2-PROJEÇÃO (GA)'!I24+'[5]2-PROJEÇÃO (GA)'!J24</f>
        <v>525.48868600482899</v>
      </c>
      <c r="J22" s="110">
        <f>'[5]2-PROJEÇÃO (GA)'!K24</f>
        <v>22321441.11993131</v>
      </c>
      <c r="K22" s="110">
        <f>'[5]2-PROJEÇÃO (GA)'!L24</f>
        <v>490514.10172748874</v>
      </c>
      <c r="L22" s="110">
        <f>'[5]2-PROJEÇÃO (GA)'!M24</f>
        <v>0</v>
      </c>
      <c r="M22" s="110">
        <f>'[5]2-PROJEÇÃO (GA)'!N24</f>
        <v>666581.06823044759</v>
      </c>
      <c r="N22" s="114">
        <f>'[5]2-PROJEÇÃO (GA)'!O24</f>
        <v>23478536.289889246</v>
      </c>
      <c r="O22" s="119">
        <f>'[5]2-PROJEÇÃO (GA)'!P24</f>
        <v>30709799.071035728</v>
      </c>
    </row>
    <row r="23" spans="1:15" x14ac:dyDescent="0.25">
      <c r="A23" s="104">
        <f t="shared" ref="A23:A40" si="1">A22+1</f>
        <v>2041</v>
      </c>
      <c r="B23" s="113">
        <f>'[5]2-PROJEÇÃO (GA)'!B25</f>
        <v>293.53364143209893</v>
      </c>
      <c r="C23" s="110">
        <f>'[5]2-PROJEÇÃO (GA)'!C25</f>
        <v>1416588.7706108126</v>
      </c>
      <c r="D23" s="110">
        <f>'[5]2-PROJEÇÃO (GA)'!D25</f>
        <v>1799404.7198653787</v>
      </c>
      <c r="E23" s="110">
        <f>'[5]2-PROJEÇÃO (GA)'!E25</f>
        <v>2280032.2882157401</v>
      </c>
      <c r="F23" s="110">
        <f>'[5]2-PROJEÇÃO (GA)'!F25</f>
        <v>662876.38435633946</v>
      </c>
      <c r="G23" s="110">
        <f>'[5]2-PROJEÇÃO (GA)'!G25</f>
        <v>445422.28428571427</v>
      </c>
      <c r="H23" s="114">
        <f>'[5]2-PROJEÇÃO (GA)'!H25</f>
        <v>6604324.4473339841</v>
      </c>
      <c r="I23" s="113">
        <f>'[5]2-PROJEÇÃO (GA)'!I25+'[5]2-PROJEÇÃO (GA)'!J25</f>
        <v>543.6127230100268</v>
      </c>
      <c r="J23" s="110">
        <f>'[5]2-PROJEÇÃO (GA)'!K25</f>
        <v>23256637.612126447</v>
      </c>
      <c r="K23" s="110">
        <f>'[5]2-PROJEÇÃO (GA)'!L25</f>
        <v>468401.01753949118</v>
      </c>
      <c r="L23" s="110">
        <f>'[5]2-PROJEÇÃO (GA)'!M25</f>
        <v>0</v>
      </c>
      <c r="M23" s="110">
        <f>'[5]2-PROJEÇÃO (GA)'!N25</f>
        <v>673410.2722524394</v>
      </c>
      <c r="N23" s="114">
        <f>'[5]2-PROJEÇÃO (GA)'!O25</f>
        <v>24398448.901918378</v>
      </c>
      <c r="O23" s="119">
        <f>'[5]2-PROJEÇÃO (GA)'!P25</f>
        <v>12915674.616451334</v>
      </c>
    </row>
    <row r="24" spans="1:15" x14ac:dyDescent="0.25">
      <c r="A24" s="104">
        <f t="shared" si="1"/>
        <v>2042</v>
      </c>
      <c r="B24" s="113">
        <f>'[5]2-PROJEÇÃO (GA)'!B26</f>
        <v>271.56239870743758</v>
      </c>
      <c r="C24" s="110">
        <f>'[5]2-PROJEÇÃO (GA)'!C26</f>
        <v>1322132.3609496015</v>
      </c>
      <c r="D24" s="110">
        <f>'[5]2-PROJEÇÃO (GA)'!D26</f>
        <v>1679422.6101013476</v>
      </c>
      <c r="E24" s="110">
        <f>'[5]2-PROJEÇÃO (GA)'!E26</f>
        <v>2317894.1265925006</v>
      </c>
      <c r="F24" s="110">
        <f>'[5]2-PROJEÇÃO (GA)'!F26</f>
        <v>0</v>
      </c>
      <c r="G24" s="110">
        <f>'[5]2-PROJEÇÃO (GA)'!G26</f>
        <v>445422.28428571427</v>
      </c>
      <c r="H24" s="114">
        <f>'[5]2-PROJEÇÃO (GA)'!H26</f>
        <v>5764871.3819291638</v>
      </c>
      <c r="I24" s="113">
        <f>'[5]2-PROJEÇÃO (GA)'!I26+'[5]2-PROJEÇÃO (GA)'!J26</f>
        <v>561.23742324224122</v>
      </c>
      <c r="J24" s="110">
        <f>'[5]2-PROJEÇÃO (GA)'!K26</f>
        <v>24298740.863542501</v>
      </c>
      <c r="K24" s="110">
        <f>'[5]2-PROJEÇÃO (GA)'!L26</f>
        <v>480635.53560211509</v>
      </c>
      <c r="L24" s="110">
        <f>'[5]2-PROJEÇÃO (GA)'!M26</f>
        <v>0</v>
      </c>
      <c r="M24" s="110">
        <f>'[5]2-PROJEÇÃO (GA)'!N26</f>
        <v>678033.64193395292</v>
      </c>
      <c r="N24" s="114">
        <f>'[5]2-PROJEÇÃO (GA)'!O26</f>
        <v>25457410.041078568</v>
      </c>
      <c r="O24" s="119">
        <f>'[5]2-PROJEÇÃO (GA)'!P26</f>
        <v>-6776864.0426980704</v>
      </c>
    </row>
    <row r="25" spans="1:15" x14ac:dyDescent="0.25">
      <c r="A25" s="104">
        <f t="shared" si="1"/>
        <v>2043</v>
      </c>
      <c r="B25" s="113">
        <f>'[5]2-PROJEÇÃO (GA)'!B27</f>
        <v>254.58511686158235</v>
      </c>
      <c r="C25" s="110">
        <f>'[5]2-PROJEÇÃO (GA)'!C27</f>
        <v>1254554.7981964999</v>
      </c>
      <c r="D25" s="110">
        <f>'[5]2-PROJEÇÃO (GA)'!D27</f>
        <v>1593583.029908644</v>
      </c>
      <c r="E25" s="110">
        <f>'[5]2-PROJEÇÃO (GA)'!E27</f>
        <v>2356384.6923836386</v>
      </c>
      <c r="F25" s="110">
        <f>'[5]2-PROJEÇÃO (GA)'!F27</f>
        <v>0</v>
      </c>
      <c r="G25" s="110">
        <f>'[5]2-PROJEÇÃO (GA)'!G27</f>
        <v>445422.28428571427</v>
      </c>
      <c r="H25" s="114">
        <f>'[5]2-PROJEÇÃO (GA)'!H27</f>
        <v>5649944.8047744967</v>
      </c>
      <c r="I25" s="113">
        <f>'[5]2-PROJEÇÃO (GA)'!I27+'[5]2-PROJEÇÃO (GA)'!J27</f>
        <v>568.84548112446305</v>
      </c>
      <c r="J25" s="110">
        <f>'[5]2-PROJEÇÃO (GA)'!K27</f>
        <v>25077557.326848257</v>
      </c>
      <c r="K25" s="110">
        <f>'[5]2-PROJEÇÃO (GA)'!L27</f>
        <v>493315.82721090235</v>
      </c>
      <c r="L25" s="110">
        <f>'[5]2-PROJEÇÃO (GA)'!M27</f>
        <v>0</v>
      </c>
      <c r="M25" s="110">
        <f>'[5]2-PROJEÇÃO (GA)'!N27</f>
        <v>685549.0740963408</v>
      </c>
      <c r="N25" s="114">
        <f>'[5]2-PROJEÇÃO (GA)'!O27</f>
        <v>26256422.228155501</v>
      </c>
      <c r="O25" s="119">
        <f>'[5]2-PROJEÇÃO (GA)'!P27</f>
        <v>-27383341.466079075</v>
      </c>
    </row>
    <row r="26" spans="1:15" x14ac:dyDescent="0.25">
      <c r="A26" s="104">
        <f t="shared" si="1"/>
        <v>2044</v>
      </c>
      <c r="B26" s="113">
        <f>'[5]2-PROJEÇÃO (GA)'!B28</f>
        <v>236.60058307073578</v>
      </c>
      <c r="C26" s="110">
        <f>'[5]2-PROJEÇÃO (GA)'!C28</f>
        <v>1198662.4081300879</v>
      </c>
      <c r="D26" s="110">
        <f>'[5]2-PROJEÇÃO (GA)'!D28</f>
        <v>1522586.398722098</v>
      </c>
      <c r="E26" s="110">
        <f>'[5]2-PROJEÇÃO (GA)'!E28</f>
        <v>2395514.4261324182</v>
      </c>
      <c r="F26" s="110">
        <f>'[5]2-PROJEÇÃO (GA)'!F28</f>
        <v>0</v>
      </c>
      <c r="G26" s="110">
        <f>'[5]2-PROJEÇÃO (GA)'!G28</f>
        <v>445422.28428571427</v>
      </c>
      <c r="H26" s="114">
        <f>'[5]2-PROJEÇÃO (GA)'!H28</f>
        <v>5562185.5172703182</v>
      </c>
      <c r="I26" s="113">
        <f>'[5]2-PROJEÇÃO (GA)'!I28+'[5]2-PROJEÇÃO (GA)'!J28</f>
        <v>577.39292460888203</v>
      </c>
      <c r="J26" s="110">
        <f>'[5]2-PROJEÇÃO (GA)'!K28</f>
        <v>25519935.050594661</v>
      </c>
      <c r="K26" s="110">
        <f>'[5]2-PROJEÇÃO (GA)'!L28</f>
        <v>506280.24057329155</v>
      </c>
      <c r="L26" s="110">
        <f>'[5]2-PROJEÇÃO (GA)'!M28</f>
        <v>0</v>
      </c>
      <c r="M26" s="110">
        <f>'[5]2-PROJEÇÃO (GA)'!N28</f>
        <v>691669.58925884124</v>
      </c>
      <c r="N26" s="114">
        <f>'[5]2-PROJEÇÃO (GA)'!O28</f>
        <v>26717884.880426794</v>
      </c>
      <c r="O26" s="119">
        <f>'[5]2-PROJEÇÃO (GA)'!P28</f>
        <v>-48539040.829235554</v>
      </c>
    </row>
    <row r="27" spans="1:15" x14ac:dyDescent="0.25">
      <c r="A27" s="104">
        <f t="shared" si="1"/>
        <v>2045</v>
      </c>
      <c r="B27" s="113">
        <f>'[5]2-PROJEÇÃO (GA)'!B29</f>
        <v>217.62707146479812</v>
      </c>
      <c r="C27" s="110">
        <f>'[5]2-PROJEÇÃO (GA)'!C29</f>
        <v>1127191.106920708</v>
      </c>
      <c r="D27" s="110">
        <f>'[5]2-PROJEÇÃO (GA)'!D29</f>
        <v>1431800.844439026</v>
      </c>
      <c r="E27" s="110">
        <f>'[5]2-PROJEÇÃO (GA)'!E29</f>
        <v>2435293.9417560329</v>
      </c>
      <c r="F27" s="110">
        <f>'[5]2-PROJEÇÃO (GA)'!F29</f>
        <v>0</v>
      </c>
      <c r="G27" s="110">
        <f>'[5]2-PROJEÇÃO (GA)'!G29</f>
        <v>445422.28428571427</v>
      </c>
      <c r="H27" s="114">
        <f>'[5]2-PROJEÇÃO (GA)'!H29</f>
        <v>5439708.1774014803</v>
      </c>
      <c r="I27" s="113">
        <f>'[5]2-PROJEÇÃO (GA)'!I29+'[5]2-PROJEÇÃO (GA)'!J29</f>
        <v>589.0719774016228</v>
      </c>
      <c r="J27" s="110">
        <f>'[5]2-PROJEÇÃO (GA)'!K29</f>
        <v>26308471.751683082</v>
      </c>
      <c r="K27" s="110">
        <f>'[5]2-PROJEÇÃO (GA)'!L29</f>
        <v>375268.80248059361</v>
      </c>
      <c r="L27" s="110">
        <f>'[5]2-PROJEÇÃO (GA)'!M29</f>
        <v>0</v>
      </c>
      <c r="M27" s="110">
        <f>'[5]2-PROJEÇÃO (GA)'!N29</f>
        <v>692745.91618687753</v>
      </c>
      <c r="N27" s="114">
        <f>'[5]2-PROJEÇÃO (GA)'!O29</f>
        <v>27376486.470350552</v>
      </c>
      <c r="O27" s="119">
        <f>'[5]2-PROJEÇÃO (GA)'!P29</f>
        <v>-70475819.122184619</v>
      </c>
    </row>
    <row r="28" spans="1:15" x14ac:dyDescent="0.25">
      <c r="A28" s="104">
        <f t="shared" si="1"/>
        <v>2046</v>
      </c>
      <c r="B28" s="113">
        <f>'[5]2-PROJEÇÃO (GA)'!B30</f>
        <v>203.64423798568876</v>
      </c>
      <c r="C28" s="110">
        <f>'[5]2-PROJEÇÃO (GA)'!C30</f>
        <v>1064619.7402869486</v>
      </c>
      <c r="D28" s="110">
        <f>'[5]2-PROJEÇÃO (GA)'!D30</f>
        <v>1352320.3242026088</v>
      </c>
      <c r="E28" s="110">
        <f>'[5]2-PROJEÇÃO (GA)'!E30</f>
        <v>2475734.0294246273</v>
      </c>
      <c r="F28" s="110">
        <f>'[5]2-PROJEÇÃO (GA)'!F30</f>
        <v>0</v>
      </c>
      <c r="G28" s="110">
        <f>'[5]2-PROJEÇÃO (GA)'!G30</f>
        <v>445422.28428571427</v>
      </c>
      <c r="H28" s="114">
        <f>'[5]2-PROJEÇÃO (GA)'!H30</f>
        <v>5338096.3781998986</v>
      </c>
      <c r="I28" s="113">
        <f>'[5]2-PROJEÇÃO (GA)'!I30+'[5]2-PROJEÇÃO (GA)'!J30</f>
        <v>579.40588321859229</v>
      </c>
      <c r="J28" s="110">
        <f>'[5]2-PROJEÇÃO (GA)'!K30</f>
        <v>26152181.94771374</v>
      </c>
      <c r="K28" s="110">
        <f>'[5]2-PROJEÇÃO (GA)'!L30</f>
        <v>353433.48948737519</v>
      </c>
      <c r="L28" s="110">
        <f>'[5]2-PROJEÇÃO (GA)'!M30</f>
        <v>0</v>
      </c>
      <c r="M28" s="110">
        <f>'[5]2-PROJEÇÃO (GA)'!N30</f>
        <v>695627.5563305018</v>
      </c>
      <c r="N28" s="114">
        <f>'[5]2-PROJEÇÃO (GA)'!O30</f>
        <v>27201242.993531618</v>
      </c>
      <c r="O28" s="119">
        <f>'[5]2-PROJEÇÃO (GA)'!P30</f>
        <v>-92338965.737516344</v>
      </c>
    </row>
    <row r="29" spans="1:15" x14ac:dyDescent="0.25">
      <c r="A29" s="104">
        <f t="shared" si="1"/>
        <v>2047</v>
      </c>
      <c r="B29" s="113">
        <f>'[5]2-PROJEÇÃO (GA)'!B31</f>
        <v>189.64959197139945</v>
      </c>
      <c r="C29" s="110">
        <f>'[5]2-PROJEÇÃO (GA)'!C31</f>
        <v>1015842.7406227256</v>
      </c>
      <c r="D29" s="110">
        <f>'[5]2-PROJEÇÃO (GA)'!D31</f>
        <v>1290361.9314512457</v>
      </c>
      <c r="E29" s="110">
        <f>'[5]2-PROJEÇÃO (GA)'!E31</f>
        <v>2516845.6584881237</v>
      </c>
      <c r="F29" s="110">
        <f>'[5]2-PROJEÇÃO (GA)'!F31</f>
        <v>0</v>
      </c>
      <c r="G29" s="110">
        <f>'[5]2-PROJEÇÃO (GA)'!G31</f>
        <v>445422.28428571427</v>
      </c>
      <c r="H29" s="114">
        <f>'[5]2-PROJEÇÃO (GA)'!H31</f>
        <v>5268472.6148478091</v>
      </c>
      <c r="I29" s="113">
        <f>'[5]2-PROJEÇÃO (GA)'!I31+'[5]2-PROJEÇÃO (GA)'!J31</f>
        <v>587.32259439253312</v>
      </c>
      <c r="J29" s="110">
        <f>'[5]2-PROJEÇÃO (GA)'!K31</f>
        <v>26705741.450535499</v>
      </c>
      <c r="K29" s="110">
        <f>'[5]2-PROJEÇÃO (GA)'!L31</f>
        <v>366193.09504398768</v>
      </c>
      <c r="L29" s="110">
        <f>'[5]2-PROJEÇÃO (GA)'!M31</f>
        <v>0</v>
      </c>
      <c r="M29" s="110">
        <f>'[5]2-PROJEÇÃO (GA)'!N31</f>
        <v>683074.91510708956</v>
      </c>
      <c r="N29" s="114">
        <f>'[5]2-PROJEÇÃO (GA)'!O31</f>
        <v>27755009.460686576</v>
      </c>
      <c r="O29" s="119">
        <f>'[5]2-PROJEÇÃO (GA)'!P31</f>
        <v>-114825502.58335511</v>
      </c>
    </row>
    <row r="30" spans="1:15" x14ac:dyDescent="0.25">
      <c r="A30" s="104">
        <f t="shared" si="1"/>
        <v>2048</v>
      </c>
      <c r="B30" s="113">
        <f>'[5]2-PROJEÇÃO (GA)'!B32</f>
        <v>173.65437722813857</v>
      </c>
      <c r="C30" s="110">
        <f>'[5]2-PROJEÇÃO (GA)'!C32</f>
        <v>949425.15542479989</v>
      </c>
      <c r="D30" s="110">
        <f>'[5]2-PROJEÇÃO (GA)'!D32</f>
        <v>1205995.7986915768</v>
      </c>
      <c r="E30" s="110">
        <f>'[5]2-PROJEÇÃO (GA)'!E32</f>
        <v>2558639.9804516518</v>
      </c>
      <c r="F30" s="110">
        <f>'[5]2-PROJEÇÃO (GA)'!F32</f>
        <v>0</v>
      </c>
      <c r="G30" s="110">
        <f>'[5]2-PROJEÇÃO (GA)'!G32</f>
        <v>445422.28428571427</v>
      </c>
      <c r="H30" s="114">
        <f>'[5]2-PROJEÇÃO (GA)'!H32</f>
        <v>5159483.2188537428</v>
      </c>
      <c r="I30" s="113">
        <f>'[5]2-PROJEÇÃO (GA)'!I32+'[5]2-PROJEÇÃO (GA)'!J32</f>
        <v>593.94592747892602</v>
      </c>
      <c r="J30" s="110">
        <f>'[5]2-PROJEÇÃO (GA)'!K32</f>
        <v>27253867.864451788</v>
      </c>
      <c r="K30" s="110">
        <f>'[5]2-PROJEÇÃO (GA)'!L32</f>
        <v>360592.88425701432</v>
      </c>
      <c r="L30" s="110">
        <f>'[5]2-PROJEÇÃO (GA)'!M32</f>
        <v>0</v>
      </c>
      <c r="M30" s="110">
        <f>'[5]2-PROJEÇÃO (GA)'!N32</f>
        <v>687393.10766772833</v>
      </c>
      <c r="N30" s="114">
        <f>'[5]2-PROJEÇÃO (GA)'!O32</f>
        <v>28301853.856376532</v>
      </c>
      <c r="O30" s="119">
        <f>'[5]2-PROJEÇÃO (GA)'!P32</f>
        <v>-137967873.22087792</v>
      </c>
    </row>
    <row r="31" spans="1:15" x14ac:dyDescent="0.25">
      <c r="A31" s="104">
        <f t="shared" si="1"/>
        <v>2049</v>
      </c>
      <c r="B31" s="113">
        <f>'[5]2-PROJEÇÃO (GA)'!B33</f>
        <v>156.67544403956799</v>
      </c>
      <c r="C31" s="110">
        <f>'[5]2-PROJEÇÃO (GA)'!C33</f>
        <v>838673.09737678058</v>
      </c>
      <c r="D31" s="110">
        <f>'[5]2-PROJEÇÃO (GA)'!D33</f>
        <v>1065314.339032342</v>
      </c>
      <c r="E31" s="110">
        <f>'[5]2-PROJEÇÃO (GA)'!E33</f>
        <v>2601128.3320003874</v>
      </c>
      <c r="F31" s="110">
        <f>'[5]2-PROJEÇÃO (GA)'!F33</f>
        <v>0</v>
      </c>
      <c r="G31" s="110">
        <f>'[5]2-PROJEÇÃO (GA)'!G33</f>
        <v>445422.28428571427</v>
      </c>
      <c r="H31" s="114">
        <f>'[5]2-PROJEÇÃO (GA)'!H33</f>
        <v>4950538.0526952241</v>
      </c>
      <c r="I31" s="113">
        <f>'[5]2-PROJEÇÃO (GA)'!I33+'[5]2-PROJEÇÃO (GA)'!J33</f>
        <v>598.5713482056774</v>
      </c>
      <c r="J31" s="110">
        <f>'[5]2-PROJEÇÃO (GA)'!K33</f>
        <v>27973756.207886957</v>
      </c>
      <c r="K31" s="110">
        <f>'[5]2-PROJEÇÃO (GA)'!L33</f>
        <v>354779.12465867324</v>
      </c>
      <c r="L31" s="110">
        <f>'[5]2-PROJEÇÃO (GA)'!M33</f>
        <v>0</v>
      </c>
      <c r="M31" s="110">
        <f>'[5]2-PROJEÇÃO (GA)'!N33</f>
        <v>688700.87523635989</v>
      </c>
      <c r="N31" s="114">
        <f>'[5]2-PROJEÇÃO (GA)'!O33</f>
        <v>29017236.207781989</v>
      </c>
      <c r="O31" s="119">
        <f>'[5]2-PROJEÇÃO (GA)'!P33</f>
        <v>-162034571.37596467</v>
      </c>
    </row>
    <row r="32" spans="1:15" x14ac:dyDescent="0.25">
      <c r="A32" s="104">
        <f t="shared" si="1"/>
        <v>2050</v>
      </c>
      <c r="B32" s="113">
        <f>'[5]2-PROJEÇÃO (GA)'!B34</f>
        <v>134.71381329645382</v>
      </c>
      <c r="C32" s="110">
        <f>'[5]2-PROJEÇÃO (GA)'!C34</f>
        <v>742476.86861525301</v>
      </c>
      <c r="D32" s="110">
        <f>'[5]2-PROJEÇÃO (GA)'!D34</f>
        <v>943122.24513899116</v>
      </c>
      <c r="E32" s="110">
        <f>'[5]2-PROJEÇÃO (GA)'!E34</f>
        <v>2644322.2380746212</v>
      </c>
      <c r="F32" s="110">
        <f>'[5]2-PROJEÇÃO (GA)'!F34</f>
        <v>0</v>
      </c>
      <c r="G32" s="110">
        <f>'[5]2-PROJEÇÃO (GA)'!G34</f>
        <v>445422.28428571427</v>
      </c>
      <c r="H32" s="114">
        <f>'[5]2-PROJEÇÃO (GA)'!H34</f>
        <v>4775343.6361145796</v>
      </c>
      <c r="I32" s="113">
        <f>'[5]2-PROJEÇÃO (GA)'!I34+'[5]2-PROJEÇÃO (GA)'!J34</f>
        <v>603.45269845367795</v>
      </c>
      <c r="J32" s="110">
        <f>'[5]2-PROJEÇÃO (GA)'!K34</f>
        <v>28341928.068660691</v>
      </c>
      <c r="K32" s="110">
        <f>'[5]2-PROJEÇÃO (GA)'!L34</f>
        <v>338223.53394125309</v>
      </c>
      <c r="L32" s="110">
        <f>'[5]2-PROJEÇÃO (GA)'!M34</f>
        <v>0</v>
      </c>
      <c r="M32" s="110">
        <f>'[5]2-PROJEÇÃO (GA)'!N34</f>
        <v>687069.71489470301</v>
      </c>
      <c r="N32" s="114">
        <f>'[5]2-PROJEÇÃO (GA)'!O34</f>
        <v>29367221.31749665</v>
      </c>
      <c r="O32" s="119">
        <f>'[5]2-PROJEÇÃO (GA)'!P34</f>
        <v>-186626449.05734676</v>
      </c>
    </row>
    <row r="33" spans="1:15" x14ac:dyDescent="0.25">
      <c r="A33" s="104">
        <f t="shared" si="1"/>
        <v>2051</v>
      </c>
      <c r="B33" s="113">
        <f>'[5]2-PROJEÇÃO (GA)'!B35</f>
        <v>123.72287604899969</v>
      </c>
      <c r="C33" s="110">
        <f>'[5]2-PROJEÇÃO (GA)'!C35</f>
        <v>695698.70595653658</v>
      </c>
      <c r="D33" s="110">
        <f>'[5]2-PROJEÇÃO (GA)'!D35</f>
        <v>883702.85087227635</v>
      </c>
      <c r="E33" s="110">
        <f>'[5]2-PROJEÇÃO (GA)'!E35</f>
        <v>2688233.4149958934</v>
      </c>
      <c r="F33" s="110">
        <f>'[5]2-PROJEÇÃO (GA)'!F35</f>
        <v>0</v>
      </c>
      <c r="G33" s="110">
        <f>'[5]2-PROJEÇÃO (GA)'!G35</f>
        <v>445422.28428571427</v>
      </c>
      <c r="H33" s="114">
        <f>'[5]2-PROJEÇÃO (GA)'!H35</f>
        <v>4713057.2561104205</v>
      </c>
      <c r="I33" s="113">
        <f>'[5]2-PROJEÇÃO (GA)'!I35+'[5]2-PROJEÇÃO (GA)'!J35</f>
        <v>583.75889359816142</v>
      </c>
      <c r="J33" s="110">
        <f>'[5]2-PROJEÇÃO (GA)'!K35</f>
        <v>27483039.689106029</v>
      </c>
      <c r="K33" s="110">
        <f>'[5]2-PROJEÇÃO (GA)'!L35</f>
        <v>346806.55126183154</v>
      </c>
      <c r="L33" s="110">
        <f>'[5]2-PROJEÇÃO (GA)'!M35</f>
        <v>0</v>
      </c>
      <c r="M33" s="110">
        <f>'[5]2-PROJEÇÃO (GA)'!N35</f>
        <v>680280.74305997766</v>
      </c>
      <c r="N33" s="114">
        <f>'[5]2-PROJEÇÃO (GA)'!O35</f>
        <v>28510126.983427837</v>
      </c>
      <c r="O33" s="119">
        <f>'[5]2-PROJEÇÃO (GA)'!P35</f>
        <v>-210423518.78466415</v>
      </c>
    </row>
    <row r="34" spans="1:15" x14ac:dyDescent="0.25">
      <c r="A34" s="104">
        <f t="shared" si="1"/>
        <v>2052</v>
      </c>
      <c r="B34" s="113">
        <f>'[5]2-PROJEÇÃO (GA)'!B36</f>
        <v>106.75596768332016</v>
      </c>
      <c r="C34" s="110">
        <f>'[5]2-PROJEÇÃO (GA)'!C36</f>
        <v>615659.28709766478</v>
      </c>
      <c r="D34" s="110">
        <f>'[5]2-PROJEÇÃO (GA)'!D36</f>
        <v>782033.74897205783</v>
      </c>
      <c r="E34" s="110">
        <f>'[5]2-PROJEÇÃO (GA)'!E36</f>
        <v>2732873.7736450383</v>
      </c>
      <c r="F34" s="110">
        <f>'[5]2-PROJEÇÃO (GA)'!F36</f>
        <v>0</v>
      </c>
      <c r="G34" s="110">
        <f>'[5]2-PROJEÇÃO (GA)'!G36</f>
        <v>445422.28428571427</v>
      </c>
      <c r="H34" s="114">
        <f>'[5]2-PROJEÇÃO (GA)'!H36</f>
        <v>4575989.0940004745</v>
      </c>
      <c r="I34" s="113">
        <f>'[5]2-PROJEÇÃO (GA)'!I36+'[5]2-PROJEÇÃO (GA)'!J36</f>
        <v>603.60890153077537</v>
      </c>
      <c r="J34" s="110">
        <f>'[5]2-PROJEÇÃO (GA)'!K36</f>
        <v>28651989.031681448</v>
      </c>
      <c r="K34" s="110">
        <f>'[5]2-PROJEÇÃO (GA)'!L36</f>
        <v>362121.60494181473</v>
      </c>
      <c r="L34" s="110">
        <f>'[5]2-PROJEÇÃO (GA)'!M36</f>
        <v>0</v>
      </c>
      <c r="M34" s="110">
        <f>'[5]2-PROJEÇÃO (GA)'!N36</f>
        <v>656553.63543329632</v>
      </c>
      <c r="N34" s="114">
        <f>'[5]2-PROJEÇÃO (GA)'!O36</f>
        <v>29670664.272056561</v>
      </c>
      <c r="O34" s="119">
        <f>'[5]2-PROJEÇÃO (GA)'!P36</f>
        <v>-235518193.96272022</v>
      </c>
    </row>
    <row r="35" spans="1:15" x14ac:dyDescent="0.25">
      <c r="A35" s="104">
        <f t="shared" si="1"/>
        <v>2053</v>
      </c>
      <c r="B35" s="113">
        <f>'[5]2-PROJEÇÃO (GA)'!B37</f>
        <v>94.765174840096449</v>
      </c>
      <c r="C35" s="110">
        <f>'[5]2-PROJEÇÃO (GA)'!C37</f>
        <v>534761.32486147177</v>
      </c>
      <c r="D35" s="110">
        <f>'[5]2-PROJEÇÃO (GA)'!D37</f>
        <v>679274.09275049251</v>
      </c>
      <c r="E35" s="110">
        <f>'[5]2-PROJEÇÃO (GA)'!E37</f>
        <v>2778255.4226930039</v>
      </c>
      <c r="F35" s="110">
        <f>'[5]2-PROJEÇÃO (GA)'!F37</f>
        <v>0</v>
      </c>
      <c r="G35" s="110">
        <f>'[5]2-PROJEÇÃO (GA)'!G37</f>
        <v>445422.28428571427</v>
      </c>
      <c r="H35" s="114">
        <f>'[5]2-PROJEÇÃO (GA)'!H37</f>
        <v>4437713.1245906819</v>
      </c>
      <c r="I35" s="113">
        <f>'[5]2-PROJEÇÃO (GA)'!I37+'[5]2-PROJEÇÃO (GA)'!J37</f>
        <v>602.53460437893341</v>
      </c>
      <c r="J35" s="110">
        <f>'[5]2-PROJEÇÃO (GA)'!K37</f>
        <v>29080633.436817653</v>
      </c>
      <c r="K35" s="110">
        <f>'[5]2-PROJEÇÃO (GA)'!L37</f>
        <v>376091.76275559061</v>
      </c>
      <c r="L35" s="110">
        <f>'[5]2-PROJEÇÃO (GA)'!M37</f>
        <v>0</v>
      </c>
      <c r="M35" s="110">
        <f>'[5]2-PROJEÇÃO (GA)'!N37</f>
        <v>668739.00685569295</v>
      </c>
      <c r="N35" s="114">
        <f>'[5]2-PROJEÇÃO (GA)'!O37</f>
        <v>30125464.206428938</v>
      </c>
      <c r="O35" s="119">
        <f>'[5]2-PROJEÇÃO (GA)'!P37</f>
        <v>-261205945.04455847</v>
      </c>
    </row>
    <row r="36" spans="1:15" x14ac:dyDescent="0.25">
      <c r="A36" s="104">
        <f t="shared" si="1"/>
        <v>2054</v>
      </c>
      <c r="B36" s="113">
        <f>'[5]2-PROJEÇÃO (GA)'!B38</f>
        <v>73.812093252014421</v>
      </c>
      <c r="C36" s="110">
        <f>'[5]2-PROJEÇÃO (GA)'!C38</f>
        <v>403343.03998801718</v>
      </c>
      <c r="D36" s="110">
        <f>'[5]2-PROJEÇÃO (GA)'!D38</f>
        <v>512341.60889637971</v>
      </c>
      <c r="E36" s="110">
        <f>'[5]2-PROJEÇÃO (GA)'!E38</f>
        <v>2824390.6718853205</v>
      </c>
      <c r="F36" s="110">
        <f>'[5]2-PROJEÇÃO (GA)'!F38</f>
        <v>0</v>
      </c>
      <c r="G36" s="110">
        <f>'[5]2-PROJEÇÃO (GA)'!G38</f>
        <v>445422.28428571427</v>
      </c>
      <c r="H36" s="114">
        <f>'[5]2-PROJEÇÃO (GA)'!H38</f>
        <v>4185497.6050554318</v>
      </c>
      <c r="I36" s="113">
        <f>'[5]2-PROJEÇÃO (GA)'!I38+'[5]2-PROJEÇÃO (GA)'!J38</f>
        <v>602.22603936698169</v>
      </c>
      <c r="J36" s="110">
        <f>'[5]2-PROJEÇÃO (GA)'!K38</f>
        <v>28935300.760236897</v>
      </c>
      <c r="K36" s="110">
        <f>'[5]2-PROJEÇÃO (GA)'!L38</f>
        <v>387996.07688403246</v>
      </c>
      <c r="L36" s="110">
        <f>'[5]2-PROJEÇÃO (GA)'!M38</f>
        <v>0</v>
      </c>
      <c r="M36" s="110">
        <f>'[5]2-PROJEÇÃO (GA)'!N38</f>
        <v>665968.0276784579</v>
      </c>
      <c r="N36" s="114">
        <f>'[5]2-PROJEÇÃO (GA)'!O38</f>
        <v>29989264.864799384</v>
      </c>
      <c r="O36" s="119">
        <f>'[5]2-PROJEÇÃO (GA)'!P38</f>
        <v>-287009712.30430245</v>
      </c>
    </row>
    <row r="37" spans="1:15" x14ac:dyDescent="0.25">
      <c r="A37" s="104">
        <f t="shared" si="1"/>
        <v>2055</v>
      </c>
      <c r="B37" s="113">
        <f>'[5]2-PROJEÇÃO (GA)'!B39</f>
        <v>66.819932366740119</v>
      </c>
      <c r="C37" s="110">
        <f>'[5]2-PROJEÇÃO (GA)'!C39</f>
        <v>378741.33498707233</v>
      </c>
      <c r="D37" s="110">
        <f>'[5]2-PROJEÇÃO (GA)'!D39</f>
        <v>481091.59123857494</v>
      </c>
      <c r="E37" s="110">
        <f>'[5]2-PROJEÇÃO (GA)'!E39</f>
        <v>2871292.0353811136</v>
      </c>
      <c r="F37" s="110">
        <f>'[5]2-PROJEÇÃO (GA)'!F39</f>
        <v>0</v>
      </c>
      <c r="G37" s="110">
        <f>'[5]2-PROJEÇÃO (GA)'!G39</f>
        <v>445422.28428571427</v>
      </c>
      <c r="H37" s="114">
        <f>'[5]2-PROJEÇÃO (GA)'!H39</f>
        <v>4176547.2458924754</v>
      </c>
      <c r="I37" s="113">
        <f>'[5]2-PROJEÇÃO (GA)'!I39+'[5]2-PROJEÇÃO (GA)'!J39</f>
        <v>590.53157936994603</v>
      </c>
      <c r="J37" s="110">
        <f>'[5]2-PROJEÇÃO (GA)'!K39</f>
        <v>28623732.956863321</v>
      </c>
      <c r="K37" s="110">
        <f>'[5]2-PROJEÇÃO (GA)'!L39</f>
        <v>397918.42778582493</v>
      </c>
      <c r="L37" s="110">
        <f>'[5]2-PROJEÇÃO (GA)'!M39</f>
        <v>0</v>
      </c>
      <c r="M37" s="110">
        <f>'[5]2-PROJEÇÃO (GA)'!N39</f>
        <v>644417.52294759348</v>
      </c>
      <c r="N37" s="114">
        <f>'[5]2-PROJEÇÃO (GA)'!O39</f>
        <v>29666068.907596741</v>
      </c>
      <c r="O37" s="119">
        <f>'[5]2-PROJEÇÃO (GA)'!P39</f>
        <v>-312499233.96600676</v>
      </c>
    </row>
    <row r="38" spans="1:15" x14ac:dyDescent="0.25">
      <c r="A38" s="104">
        <f t="shared" si="1"/>
        <v>2056</v>
      </c>
      <c r="B38" s="113">
        <f>'[5]2-PROJEÇÃO (GA)'!B40</f>
        <v>48.862337140110554</v>
      </c>
      <c r="C38" s="110">
        <f>'[5]2-PROJEÇÃO (GA)'!C40</f>
        <v>254878.96859900741</v>
      </c>
      <c r="D38" s="110">
        <f>'[5]2-PROJEÇÃO (GA)'!D40</f>
        <v>323756.92127908004</v>
      </c>
      <c r="E38" s="110">
        <f>'[5]2-PROJEÇÃO (GA)'!E40</f>
        <v>0</v>
      </c>
      <c r="F38" s="110">
        <f>'[5]2-PROJEÇÃO (GA)'!F40</f>
        <v>0</v>
      </c>
      <c r="G38" s="110">
        <f>'[5]2-PROJEÇÃO (GA)'!G40</f>
        <v>0</v>
      </c>
      <c r="H38" s="114">
        <f>'[5]2-PROJEÇÃO (GA)'!H40</f>
        <v>578635.88987808744</v>
      </c>
      <c r="I38" s="113">
        <f>'[5]2-PROJEÇÃO (GA)'!I40+'[5]2-PROJEÇÃO (GA)'!J40</f>
        <v>586.49202745315142</v>
      </c>
      <c r="J38" s="110">
        <f>'[5]2-PROJEÇÃO (GA)'!K40</f>
        <v>28739716.495700173</v>
      </c>
      <c r="K38" s="110">
        <f>'[5]2-PROJEÇÃO (GA)'!L40</f>
        <v>401150.62968244893</v>
      </c>
      <c r="L38" s="110">
        <f>'[5]2-PROJEÇÃO (GA)'!M40</f>
        <v>0</v>
      </c>
      <c r="M38" s="110">
        <f>'[5]2-PROJEÇÃO (GA)'!N40</f>
        <v>634849.88616813696</v>
      </c>
      <c r="N38" s="114">
        <f>'[5]2-PROJEÇÃO (GA)'!O40</f>
        <v>29775717.011550758</v>
      </c>
      <c r="O38" s="119">
        <f>'[5]2-PROJEÇÃO (GA)'!P40</f>
        <v>-341696315.08767945</v>
      </c>
    </row>
    <row r="39" spans="1:15" x14ac:dyDescent="0.25">
      <c r="A39" s="104">
        <f t="shared" si="1"/>
        <v>2057</v>
      </c>
      <c r="B39" s="113">
        <f>'[5]2-PROJEÇÃO (GA)'!B41</f>
        <v>36.898616740823655</v>
      </c>
      <c r="C39" s="110">
        <f>'[5]2-PROJEÇÃO (GA)'!C41</f>
        <v>192803.86110678397</v>
      </c>
      <c r="D39" s="110">
        <f>'[5]2-PROJEÇÃO (GA)'!D41</f>
        <v>244906.76820360782</v>
      </c>
      <c r="E39" s="110">
        <f>'[5]2-PROJEÇÃO (GA)'!E41</f>
        <v>0</v>
      </c>
      <c r="F39" s="110">
        <f>'[5]2-PROJEÇÃO (GA)'!F41</f>
        <v>0</v>
      </c>
      <c r="G39" s="110">
        <f>'[5]2-PROJEÇÃO (GA)'!G41</f>
        <v>0</v>
      </c>
      <c r="H39" s="114">
        <f>'[5]2-PROJEÇÃO (GA)'!H41</f>
        <v>437710.62931039179</v>
      </c>
      <c r="I39" s="113">
        <f>'[5]2-PROJEÇÃO (GA)'!I41+'[5]2-PROJEÇÃO (GA)'!J41</f>
        <v>576.54505300593485</v>
      </c>
      <c r="J39" s="110">
        <f>'[5]2-PROJEÇÃO (GA)'!K41</f>
        <v>28323367.990216222</v>
      </c>
      <c r="K39" s="110">
        <f>'[5]2-PROJEÇÃO (GA)'!L41</f>
        <v>405886.84483677626</v>
      </c>
      <c r="L39" s="110">
        <f>'[5]2-PROJEÇÃO (GA)'!M41</f>
        <v>0</v>
      </c>
      <c r="M39" s="110">
        <f>'[5]2-PROJEÇÃO (GA)'!N41</f>
        <v>619437.883973027</v>
      </c>
      <c r="N39" s="114">
        <f>'[5]2-PROJEÇÃO (GA)'!O41</f>
        <v>29348692.719026025</v>
      </c>
      <c r="O39" s="119">
        <f>'[5]2-PROJEÇÃO (GA)'!P41</f>
        <v>-370607297.17739511</v>
      </c>
    </row>
    <row r="40" spans="1:15" x14ac:dyDescent="0.25">
      <c r="A40" s="105">
        <f t="shared" si="1"/>
        <v>2058</v>
      </c>
      <c r="B40" s="113">
        <f>'[5]2-PROJEÇÃO (GA)'!B42</f>
        <v>27.914526257836826</v>
      </c>
      <c r="C40" s="110">
        <f>'[5]2-PROJEÇÃO (GA)'!C42</f>
        <v>159660.94947137349</v>
      </c>
      <c r="D40" s="110">
        <f>'[5]2-PROJEÇÃO (GA)'!D42</f>
        <v>202807.38631939029</v>
      </c>
      <c r="E40" s="110">
        <f>'[5]2-PROJEÇÃO (GA)'!E42</f>
        <v>0</v>
      </c>
      <c r="F40" s="110">
        <f>'[5]2-PROJEÇÃO (GA)'!F42</f>
        <v>0</v>
      </c>
      <c r="G40" s="110">
        <f>'[5]2-PROJEÇÃO (GA)'!G42</f>
        <v>0</v>
      </c>
      <c r="H40" s="114">
        <f>'[5]2-PROJEÇÃO (GA)'!H42</f>
        <v>362468.33579076378</v>
      </c>
      <c r="I40" s="113">
        <f>'[5]2-PROJEÇÃO (GA)'!I42+'[5]2-PROJEÇÃO (GA)'!J42</f>
        <v>567.54861861876964</v>
      </c>
      <c r="J40" s="110">
        <f>'[5]2-PROJEÇÃO (GA)'!K42</f>
        <v>27819352.029096074</v>
      </c>
      <c r="K40" s="110">
        <f>'[5]2-PROJEÇÃO (GA)'!L42</f>
        <v>413162.79915413633</v>
      </c>
      <c r="L40" s="110">
        <f>'[5]2-PROJEÇÃO (GA)'!M42</f>
        <v>0</v>
      </c>
      <c r="M40" s="110">
        <f>'[5]2-PROJEÇÃO (GA)'!N42</f>
        <v>602286.80088306917</v>
      </c>
      <c r="N40" s="114">
        <f>'[5]2-PROJEÇÃO (GA)'!O42</f>
        <v>28834801.62913328</v>
      </c>
      <c r="O40" s="119">
        <f>'[5]2-PROJEÇÃO (GA)'!P42</f>
        <v>-399079630.47073764</v>
      </c>
    </row>
    <row r="41" spans="1:15" x14ac:dyDescent="0.25">
      <c r="A41" s="104">
        <f>A40+1</f>
        <v>2059</v>
      </c>
      <c r="B41" s="113">
        <f>'[5]2-PROJEÇÃO (GA)'!B43</f>
        <v>18.937490247527485</v>
      </c>
      <c r="C41" s="110">
        <f>'[5]2-PROJEÇÃO (GA)'!C43</f>
        <v>89214.122554730056</v>
      </c>
      <c r="D41" s="110">
        <f>'[5]2-PROJEÇÃO (GA)'!D43</f>
        <v>113323.15809224607</v>
      </c>
      <c r="E41" s="110">
        <f>'[5]2-PROJEÇÃO (GA)'!E43</f>
        <v>0</v>
      </c>
      <c r="F41" s="110">
        <f>'[5]2-PROJEÇÃO (GA)'!F43</f>
        <v>0</v>
      </c>
      <c r="G41" s="110">
        <f>'[5]2-PROJEÇÃO (GA)'!G43</f>
        <v>0</v>
      </c>
      <c r="H41" s="114">
        <f>'[5]2-PROJEÇÃO (GA)'!H43</f>
        <v>202537.28064697614</v>
      </c>
      <c r="I41" s="113">
        <f>'[5]2-PROJEÇÃO (GA)'!I43+'[5]2-PROJEÇÃO (GA)'!J43</f>
        <v>563.62739831910756</v>
      </c>
      <c r="J41" s="110">
        <f>'[5]2-PROJEÇÃO (GA)'!K43</f>
        <v>27812178.18837801</v>
      </c>
      <c r="K41" s="110">
        <f>'[5]2-PROJEÇÃO (GA)'!L43</f>
        <v>427002.1324102545</v>
      </c>
      <c r="L41" s="110">
        <f>'[5]2-PROJEÇÃO (GA)'!M43</f>
        <v>0</v>
      </c>
      <c r="M41" s="110">
        <f>'[5]2-PROJEÇÃO (GA)'!N43</f>
        <v>587590.08815571887</v>
      </c>
      <c r="N41" s="114">
        <f>'[5]2-PROJEÇÃO (GA)'!O43</f>
        <v>28826770.408943985</v>
      </c>
      <c r="O41" s="119">
        <f>'[5]2-PROJEÇÃO (GA)'!P43</f>
        <v>-427703863.59903467</v>
      </c>
    </row>
    <row r="42" spans="1:15" x14ac:dyDescent="0.25">
      <c r="A42" s="104">
        <f t="shared" ref="A42:A59" si="2">A41+1</f>
        <v>2060</v>
      </c>
      <c r="B42" s="113">
        <f>'[5]2-PROJEÇÃO (GA)'!B44</f>
        <v>14.951536781851491</v>
      </c>
      <c r="C42" s="110">
        <f>'[5]2-PROJEÇÃO (GA)'!C44</f>
        <v>61927.739452999653</v>
      </c>
      <c r="D42" s="110">
        <f>'[5]2-PROJEÇÃO (GA)'!D44</f>
        <v>78662.960609431262</v>
      </c>
      <c r="E42" s="110">
        <f>'[5]2-PROJEÇÃO (GA)'!E44</f>
        <v>0</v>
      </c>
      <c r="F42" s="110">
        <f>'[5]2-PROJEÇÃO (GA)'!F44</f>
        <v>0</v>
      </c>
      <c r="G42" s="110">
        <f>'[5]2-PROJEÇÃO (GA)'!G44</f>
        <v>0</v>
      </c>
      <c r="H42" s="114">
        <f>'[5]2-PROJEÇÃO (GA)'!H44</f>
        <v>140590.70006243093</v>
      </c>
      <c r="I42" s="113">
        <f>'[5]2-PROJEÇÃO (GA)'!I44+'[5]2-PROJEÇÃO (GA)'!J44</f>
        <v>549.53012037280121</v>
      </c>
      <c r="J42" s="110">
        <f>'[5]2-PROJEÇÃO (GA)'!K44</f>
        <v>27263472.271986295</v>
      </c>
      <c r="K42" s="110">
        <f>'[5]2-PROJEÇÃO (GA)'!L44</f>
        <v>433943.11655920994</v>
      </c>
      <c r="L42" s="110">
        <f>'[5]2-PROJEÇÃO (GA)'!M44</f>
        <v>0</v>
      </c>
      <c r="M42" s="110">
        <f>'[5]2-PROJEÇÃO (GA)'!N44</f>
        <v>577601.72747247934</v>
      </c>
      <c r="N42" s="114">
        <f>'[5]2-PROJEÇÃO (GA)'!O44</f>
        <v>28275017.116017986</v>
      </c>
      <c r="O42" s="119">
        <f>'[5]2-PROJEÇÃO (GA)'!P44</f>
        <v>-455838290.01499021</v>
      </c>
    </row>
    <row r="43" spans="1:15" x14ac:dyDescent="0.25">
      <c r="A43" s="104">
        <f t="shared" si="2"/>
        <v>2061</v>
      </c>
      <c r="B43" s="113">
        <f>'[5]2-PROJEÇÃO (GA)'!B45</f>
        <v>8.9663489613851439</v>
      </c>
      <c r="C43" s="110">
        <f>'[5]2-PROJEÇÃO (GA)'!C45</f>
        <v>29387.858264891427</v>
      </c>
      <c r="D43" s="110">
        <f>'[5]2-PROJEÇÃO (GA)'!D45</f>
        <v>37329.570843470014</v>
      </c>
      <c r="E43" s="110">
        <f>'[5]2-PROJEÇÃO (GA)'!E45</f>
        <v>0</v>
      </c>
      <c r="F43" s="110">
        <f>'[5]2-PROJEÇÃO (GA)'!F45</f>
        <v>0</v>
      </c>
      <c r="G43" s="110">
        <f>'[5]2-PROJEÇÃO (GA)'!G45</f>
        <v>0</v>
      </c>
      <c r="H43" s="114">
        <f>'[5]2-PROJEÇÃO (GA)'!H45</f>
        <v>66717.429108361437</v>
      </c>
      <c r="I43" s="113">
        <f>'[5]2-PROJEÇÃO (GA)'!I45+'[5]2-PROJEÇÃO (GA)'!J45</f>
        <v>533.80331387824117</v>
      </c>
      <c r="J43" s="110">
        <f>'[5]2-PROJEÇÃO (GA)'!K45</f>
        <v>26604467.946482234</v>
      </c>
      <c r="K43" s="110">
        <f>'[5]2-PROJEÇÃO (GA)'!L45</f>
        <v>365546.53790584917</v>
      </c>
      <c r="L43" s="110">
        <f>'[5]2-PROJEÇÃO (GA)'!M45</f>
        <v>0</v>
      </c>
      <c r="M43" s="110">
        <f>'[5]2-PROJEÇÃO (GA)'!N45</f>
        <v>562845.97148542164</v>
      </c>
      <c r="N43" s="114">
        <f>'[5]2-PROJEÇÃO (GA)'!O45</f>
        <v>27532860.455873504</v>
      </c>
      <c r="O43" s="119">
        <f>'[5]2-PROJEÇÃO (GA)'!P45</f>
        <v>-483304433.04175532</v>
      </c>
    </row>
    <row r="44" spans="1:15" x14ac:dyDescent="0.25">
      <c r="A44" s="104">
        <f t="shared" si="2"/>
        <v>2062</v>
      </c>
      <c r="B44" s="113">
        <f>'[5]2-PROJEÇÃO (GA)'!B46</f>
        <v>6.973204195411526</v>
      </c>
      <c r="C44" s="110">
        <f>'[5]2-PROJEÇÃO (GA)'!C46</f>
        <v>23994.44914055365</v>
      </c>
      <c r="D44" s="110">
        <f>'[5]2-PROJEÇÃO (GA)'!D46</f>
        <v>30478.658259775188</v>
      </c>
      <c r="E44" s="110">
        <f>'[5]2-PROJEÇÃO (GA)'!E46</f>
        <v>0</v>
      </c>
      <c r="F44" s="110">
        <f>'[5]2-PROJEÇÃO (GA)'!F46</f>
        <v>0</v>
      </c>
      <c r="G44" s="110">
        <f>'[5]2-PROJEÇÃO (GA)'!G46</f>
        <v>0</v>
      </c>
      <c r="H44" s="114">
        <f>'[5]2-PROJEÇÃO (GA)'!H46</f>
        <v>54473.107400328838</v>
      </c>
      <c r="I44" s="113">
        <f>'[5]2-PROJEÇÃO (GA)'!I46+'[5]2-PROJEÇÃO (GA)'!J46</f>
        <v>513.77039591715811</v>
      </c>
      <c r="J44" s="110">
        <f>'[5]2-PROJEÇÃO (GA)'!K46</f>
        <v>25971167.135722145</v>
      </c>
      <c r="K44" s="110">
        <f>'[5]2-PROJEÇÃO (GA)'!L46</f>
        <v>368112.13580384158</v>
      </c>
      <c r="L44" s="110">
        <f>'[5]2-PROJEÇÃO (GA)'!M46</f>
        <v>0</v>
      </c>
      <c r="M44" s="110">
        <f>'[5]2-PROJEÇÃO (GA)'!N46</f>
        <v>543622.68311662541</v>
      </c>
      <c r="N44" s="114">
        <f>'[5]2-PROJEÇÃO (GA)'!O46</f>
        <v>26882901.954642612</v>
      </c>
      <c r="O44" s="119">
        <f>'[5]2-PROJEÇÃO (GA)'!P46</f>
        <v>-510132861.88899755</v>
      </c>
    </row>
    <row r="45" spans="1:15" x14ac:dyDescent="0.25">
      <c r="A45" s="104">
        <f t="shared" si="2"/>
        <v>2063</v>
      </c>
      <c r="B45" s="113">
        <f>'[5]2-PROJEÇÃO (GA)'!B47</f>
        <v>4.980457276669422</v>
      </c>
      <c r="C45" s="110">
        <f>'[5]2-PROJEÇÃO (GA)'!C47</f>
        <v>18460.000623776003</v>
      </c>
      <c r="D45" s="110">
        <f>'[5]2-PROJEÇÃO (GA)'!D47</f>
        <v>23448.592096927099</v>
      </c>
      <c r="E45" s="110">
        <f>'[5]2-PROJEÇÃO (GA)'!E47</f>
        <v>0</v>
      </c>
      <c r="F45" s="110">
        <f>'[5]2-PROJEÇÃO (GA)'!F47</f>
        <v>0</v>
      </c>
      <c r="G45" s="110">
        <f>'[5]2-PROJEÇÃO (GA)'!G47</f>
        <v>0</v>
      </c>
      <c r="H45" s="114">
        <f>'[5]2-PROJEÇÃO (GA)'!H47</f>
        <v>41908.592720703105</v>
      </c>
      <c r="I45" s="113">
        <f>'[5]2-PROJEÇÃO (GA)'!I47+'[5]2-PROJEÇÃO (GA)'!J47</f>
        <v>486.81406003258297</v>
      </c>
      <c r="J45" s="110">
        <f>'[5]2-PROJEÇÃO (GA)'!K47</f>
        <v>24586708.356498707</v>
      </c>
      <c r="K45" s="110">
        <f>'[5]2-PROJEÇÃO (GA)'!L47</f>
        <v>330503.71734141186</v>
      </c>
      <c r="L45" s="110">
        <f>'[5]2-PROJEÇÃO (GA)'!M47</f>
        <v>0</v>
      </c>
      <c r="M45" s="110">
        <f>'[5]2-PROJEÇÃO (GA)'!N47</f>
        <v>530233.06375531189</v>
      </c>
      <c r="N45" s="114">
        <f>'[5]2-PROJEÇÃO (GA)'!O47</f>
        <v>25447445.13759543</v>
      </c>
      <c r="O45" s="119">
        <f>'[5]2-PROJEÇÃO (GA)'!P47</f>
        <v>-535538398.43387228</v>
      </c>
    </row>
    <row r="46" spans="1:15" x14ac:dyDescent="0.25">
      <c r="A46" s="104">
        <f t="shared" si="2"/>
        <v>2064</v>
      </c>
      <c r="B46" s="113">
        <f>'[5]2-PROJEÇÃO (GA)'!B48</f>
        <v>3.9836448869669621</v>
      </c>
      <c r="C46" s="110">
        <f>'[5]2-PROJEÇÃO (GA)'!C48</f>
        <v>11603.204379794259</v>
      </c>
      <c r="D46" s="110">
        <f>'[5]2-PROJEÇÃO (GA)'!D48</f>
        <v>14738.829757602669</v>
      </c>
      <c r="E46" s="110">
        <f>'[5]2-PROJEÇÃO (GA)'!E48</f>
        <v>0</v>
      </c>
      <c r="F46" s="110">
        <f>'[5]2-PROJEÇÃO (GA)'!F48</f>
        <v>0</v>
      </c>
      <c r="G46" s="110">
        <f>'[5]2-PROJEÇÃO (GA)'!G48</f>
        <v>0</v>
      </c>
      <c r="H46" s="114">
        <f>'[5]2-PROJEÇÃO (GA)'!H48</f>
        <v>26342.034137396928</v>
      </c>
      <c r="I46" s="113">
        <f>'[5]2-PROJEÇÃO (GA)'!I48+'[5]2-PROJEÇÃO (GA)'!J48</f>
        <v>458.79000827043137</v>
      </c>
      <c r="J46" s="110">
        <f>'[5]2-PROJEÇÃO (GA)'!K48</f>
        <v>23408556.64162121</v>
      </c>
      <c r="K46" s="110">
        <f>'[5]2-PROJEÇÃO (GA)'!L48</f>
        <v>327746.26065024699</v>
      </c>
      <c r="L46" s="110">
        <f>'[5]2-PROJEÇÃO (GA)'!M48</f>
        <v>0</v>
      </c>
      <c r="M46" s="110">
        <f>'[5]2-PROJEÇÃO (GA)'!N48</f>
        <v>500996.54041700007</v>
      </c>
      <c r="N46" s="114">
        <f>'[5]2-PROJEÇÃO (GA)'!O48</f>
        <v>24237299.442688458</v>
      </c>
      <c r="O46" s="119">
        <f>'[5]2-PROJEÇÃO (GA)'!P48</f>
        <v>-559749355.84242332</v>
      </c>
    </row>
    <row r="47" spans="1:15" x14ac:dyDescent="0.25">
      <c r="A47" s="104">
        <f t="shared" si="2"/>
        <v>2065</v>
      </c>
      <c r="B47" s="113">
        <f>'[5]2-PROJEÇÃO (GA)'!B49</f>
        <v>0.99605556064875933</v>
      </c>
      <c r="C47" s="110">
        <f>'[5]2-PROJEÇÃO (GA)'!C49</f>
        <v>2929.8091058980503</v>
      </c>
      <c r="D47" s="110">
        <f>'[5]2-PROJEÇÃO (GA)'!D49</f>
        <v>3721.5545137946738</v>
      </c>
      <c r="E47" s="110">
        <f>'[5]2-PROJEÇÃO (GA)'!E49</f>
        <v>0</v>
      </c>
      <c r="F47" s="110">
        <f>'[5]2-PROJEÇÃO (GA)'!F49</f>
        <v>0</v>
      </c>
      <c r="G47" s="110">
        <f>'[5]2-PROJEÇÃO (GA)'!G49</f>
        <v>0</v>
      </c>
      <c r="H47" s="114">
        <f>'[5]2-PROJEÇÃO (GA)'!H49</f>
        <v>6651.3636196927237</v>
      </c>
      <c r="I47" s="113">
        <f>'[5]2-PROJEÇÃO (GA)'!I49+'[5]2-PROJEÇÃO (GA)'!J49</f>
        <v>436.97018172066436</v>
      </c>
      <c r="J47" s="110">
        <f>'[5]2-PROJEÇÃO (GA)'!K49</f>
        <v>22530311.041438792</v>
      </c>
      <c r="K47" s="110">
        <f>'[5]2-PROJEÇÃO (GA)'!L49</f>
        <v>308622.50485887215</v>
      </c>
      <c r="L47" s="110">
        <f>'[5]2-PROJEÇÃO (GA)'!M49</f>
        <v>0</v>
      </c>
      <c r="M47" s="110">
        <f>'[5]2-PROJEÇÃO (GA)'!N49</f>
        <v>476393.18511149153</v>
      </c>
      <c r="N47" s="114">
        <f>'[5]2-PROJEÇÃO (GA)'!O49</f>
        <v>23315326.731409159</v>
      </c>
      <c r="O47" s="119">
        <f>'[5]2-PROJEÇÃO (GA)'!P49</f>
        <v>-583058031.21021283</v>
      </c>
    </row>
    <row r="48" spans="1:15" x14ac:dyDescent="0.25">
      <c r="A48" s="104">
        <f t="shared" si="2"/>
        <v>2066</v>
      </c>
      <c r="B48" s="113">
        <f>'[5]2-PROJEÇÃO (GA)'!B50</f>
        <v>0.99578240660902417</v>
      </c>
      <c r="C48" s="110">
        <f>'[5]2-PROJEÇÃO (GA)'!C50</f>
        <v>2959.1071969570312</v>
      </c>
      <c r="D48" s="110">
        <f>'[5]2-PROJEÇÃO (GA)'!D50</f>
        <v>3758.7700589326209</v>
      </c>
      <c r="E48" s="110">
        <f>'[5]2-PROJEÇÃO (GA)'!E50</f>
        <v>0</v>
      </c>
      <c r="F48" s="110">
        <f>'[5]2-PROJEÇÃO (GA)'!F50</f>
        <v>0</v>
      </c>
      <c r="G48" s="110">
        <f>'[5]2-PROJEÇÃO (GA)'!G50</f>
        <v>0</v>
      </c>
      <c r="H48" s="114">
        <f>'[5]2-PROJEÇÃO (GA)'!H50</f>
        <v>6717.8772558896526</v>
      </c>
      <c r="I48" s="113">
        <f>'[5]2-PROJEÇÃO (GA)'!I50+'[5]2-PROJEÇÃO (GA)'!J50</f>
        <v>414.96709345706824</v>
      </c>
      <c r="J48" s="110">
        <f>'[5]2-PROJEÇÃO (GA)'!K50</f>
        <v>21394933.104250751</v>
      </c>
      <c r="K48" s="110">
        <f>'[5]2-PROJEÇÃO (GA)'!L50</f>
        <v>310927.29809793085</v>
      </c>
      <c r="L48" s="110">
        <f>'[5]2-PROJEÇÃO (GA)'!M50</f>
        <v>0</v>
      </c>
      <c r="M48" s="110">
        <f>'[5]2-PROJEÇÃO (GA)'!N50</f>
        <v>457199.62051013409</v>
      </c>
      <c r="N48" s="114">
        <f>'[5]2-PROJEÇÃO (GA)'!O50</f>
        <v>22163060.022858817</v>
      </c>
      <c r="O48" s="119">
        <f>'[5]2-PROJEÇÃO (GA)'!P50</f>
        <v>-605214373.35581577</v>
      </c>
    </row>
    <row r="49" spans="1:15" x14ac:dyDescent="0.25">
      <c r="A49" s="104">
        <f t="shared" si="2"/>
        <v>2067</v>
      </c>
      <c r="B49" s="113">
        <f>'[5]2-PROJEÇÃO (GA)'!B51</f>
        <v>0</v>
      </c>
      <c r="C49" s="110">
        <f>'[5]2-PROJEÇÃO (GA)'!C51</f>
        <v>0</v>
      </c>
      <c r="D49" s="110">
        <f>'[5]2-PROJEÇÃO (GA)'!D51</f>
        <v>0</v>
      </c>
      <c r="E49" s="110">
        <f>'[5]2-PROJEÇÃO (GA)'!E51</f>
        <v>0</v>
      </c>
      <c r="F49" s="110">
        <f>'[5]2-PROJEÇÃO (GA)'!F51</f>
        <v>0</v>
      </c>
      <c r="G49" s="110">
        <f>'[5]2-PROJEÇÃO (GA)'!G51</f>
        <v>0</v>
      </c>
      <c r="H49" s="114">
        <f>'[5]2-PROJEÇÃO (GA)'!H51</f>
        <v>0</v>
      </c>
      <c r="I49" s="113">
        <f>'[5]2-PROJEÇÃO (GA)'!I51+'[5]2-PROJEÇÃO (GA)'!J51</f>
        <v>385.9579922066311</v>
      </c>
      <c r="J49" s="110">
        <f>'[5]2-PROJEÇÃO (GA)'!K51</f>
        <v>19873475.181310471</v>
      </c>
      <c r="K49" s="110">
        <f>'[5]2-PROJEÇÃO (GA)'!L51</f>
        <v>305886.86695034226</v>
      </c>
      <c r="L49" s="110">
        <f>'[5]2-PROJEÇÃO (GA)'!M51</f>
        <v>0</v>
      </c>
      <c r="M49" s="110">
        <f>'[5]2-PROJEÇÃO (GA)'!N51</f>
        <v>434542.36712699622</v>
      </c>
      <c r="N49" s="114">
        <f>'[5]2-PROJEÇÃO (GA)'!O51</f>
        <v>20613904.415387809</v>
      </c>
      <c r="O49" s="119">
        <f>'[5]2-PROJEÇÃO (GA)'!P51</f>
        <v>-625828277.77120352</v>
      </c>
    </row>
    <row r="50" spans="1:15" x14ac:dyDescent="0.25">
      <c r="A50" s="104">
        <f t="shared" si="2"/>
        <v>2068</v>
      </c>
      <c r="B50" s="113">
        <f>'[5]2-PROJEÇÃO (GA)'!B52</f>
        <v>0</v>
      </c>
      <c r="C50" s="110">
        <f>'[5]2-PROJEÇÃO (GA)'!C52</f>
        <v>0</v>
      </c>
      <c r="D50" s="110">
        <f>'[5]2-PROJEÇÃO (GA)'!D52</f>
        <v>0</v>
      </c>
      <c r="E50" s="110">
        <f>'[5]2-PROJEÇÃO (GA)'!E52</f>
        <v>0</v>
      </c>
      <c r="F50" s="110">
        <f>'[5]2-PROJEÇÃO (GA)'!F52</f>
        <v>0</v>
      </c>
      <c r="G50" s="110">
        <f>'[5]2-PROJEÇÃO (GA)'!G52</f>
        <v>0</v>
      </c>
      <c r="H50" s="114">
        <f>'[5]2-PROJEÇÃO (GA)'!H52</f>
        <v>0</v>
      </c>
      <c r="I50" s="113">
        <f>'[5]2-PROJEÇÃO (GA)'!I52+'[5]2-PROJEÇÃO (GA)'!J52</f>
        <v>353.95388707425741</v>
      </c>
      <c r="J50" s="110">
        <f>'[5]2-PROJEÇÃO (GA)'!K52</f>
        <v>18193232.042897619</v>
      </c>
      <c r="K50" s="110">
        <f>'[5]2-PROJEÇÃO (GA)'!L52</f>
        <v>298940.44408543082</v>
      </c>
      <c r="L50" s="110">
        <f>'[5]2-PROJEÇÃO (GA)'!M52</f>
        <v>0</v>
      </c>
      <c r="M50" s="110">
        <f>'[5]2-PROJEÇÃO (GA)'!N52</f>
        <v>403587.24096521625</v>
      </c>
      <c r="N50" s="114">
        <f>'[5]2-PROJEÇÃO (GA)'!O52</f>
        <v>18895759.727948267</v>
      </c>
      <c r="O50" s="119">
        <f>'[5]2-PROJEÇÃO (GA)'!P52</f>
        <v>-644724037.49915183</v>
      </c>
    </row>
    <row r="51" spans="1:15" x14ac:dyDescent="0.25">
      <c r="A51" s="104">
        <f t="shared" si="2"/>
        <v>2069</v>
      </c>
      <c r="B51" s="113">
        <f>'[5]2-PROJEÇÃO (GA)'!B53</f>
        <v>0</v>
      </c>
      <c r="C51" s="110">
        <f>'[5]2-PROJEÇÃO (GA)'!C53</f>
        <v>0</v>
      </c>
      <c r="D51" s="110">
        <f>'[5]2-PROJEÇÃO (GA)'!D53</f>
        <v>0</v>
      </c>
      <c r="E51" s="110">
        <f>'[5]2-PROJEÇÃO (GA)'!E53</f>
        <v>0</v>
      </c>
      <c r="F51" s="110">
        <f>'[5]2-PROJEÇÃO (GA)'!F53</f>
        <v>0</v>
      </c>
      <c r="G51" s="110">
        <f>'[5]2-PROJEÇÃO (GA)'!G53</f>
        <v>0</v>
      </c>
      <c r="H51" s="114">
        <f>'[5]2-PROJEÇÃO (GA)'!H53</f>
        <v>0</v>
      </c>
      <c r="I51" s="113">
        <f>'[5]2-PROJEÇÃO (GA)'!I53+'[5]2-PROJEÇÃO (GA)'!J53</f>
        <v>328.94962109656399</v>
      </c>
      <c r="J51" s="110">
        <f>'[5]2-PROJEÇÃO (GA)'!K53</f>
        <v>17185572.709391672</v>
      </c>
      <c r="K51" s="110">
        <f>'[5]2-PROJEÇÃO (GA)'!L53</f>
        <v>296889.61858139583</v>
      </c>
      <c r="L51" s="110">
        <f>'[5]2-PROJEÇÃO (GA)'!M53</f>
        <v>0</v>
      </c>
      <c r="M51" s="110">
        <f>'[5]2-PROJEÇÃO (GA)'!N53</f>
        <v>369843.44973966101</v>
      </c>
      <c r="N51" s="114">
        <f>'[5]2-PROJEÇÃO (GA)'!O53</f>
        <v>17852305.777712729</v>
      </c>
      <c r="O51" s="119">
        <f>'[5]2-PROJEÇÃO (GA)'!P53</f>
        <v>-662576343.27686453</v>
      </c>
    </row>
    <row r="52" spans="1:15" x14ac:dyDescent="0.25">
      <c r="A52" s="104">
        <f t="shared" si="2"/>
        <v>2070</v>
      </c>
      <c r="B52" s="113">
        <f>'[5]2-PROJEÇÃO (GA)'!B54</f>
        <v>0</v>
      </c>
      <c r="C52" s="110">
        <f>'[5]2-PROJEÇÃO (GA)'!C54</f>
        <v>0</v>
      </c>
      <c r="D52" s="110">
        <f>'[5]2-PROJEÇÃO (GA)'!D54</f>
        <v>0</v>
      </c>
      <c r="E52" s="110">
        <f>'[5]2-PROJEÇÃO (GA)'!E54</f>
        <v>0</v>
      </c>
      <c r="F52" s="110">
        <f>'[5]2-PROJEÇÃO (GA)'!F54</f>
        <v>0</v>
      </c>
      <c r="G52" s="110">
        <f>'[5]2-PROJEÇÃO (GA)'!G54</f>
        <v>0</v>
      </c>
      <c r="H52" s="114">
        <f>'[5]2-PROJEÇÃO (GA)'!H54</f>
        <v>0</v>
      </c>
      <c r="I52" s="113">
        <f>'[5]2-PROJEÇÃO (GA)'!I54+'[5]2-PROJEÇÃO (GA)'!J54</f>
        <v>306.945169855404</v>
      </c>
      <c r="J52" s="110">
        <f>'[5]2-PROJEÇÃO (GA)'!K54</f>
        <v>15809488.186045978</v>
      </c>
      <c r="K52" s="110">
        <f>'[5]2-PROJEÇÃO (GA)'!L54</f>
        <v>297763.03625835833</v>
      </c>
      <c r="L52" s="110">
        <f>'[5]2-PROJEÇÃO (GA)'!M54</f>
        <v>0</v>
      </c>
      <c r="M52" s="110">
        <f>'[5]2-PROJEÇÃO (GA)'!N54</f>
        <v>349649.24655946135</v>
      </c>
      <c r="N52" s="114">
        <f>'[5]2-PROJEÇÃO (GA)'!O54</f>
        <v>16456900.468863798</v>
      </c>
      <c r="O52" s="119">
        <f>'[5]2-PROJEÇÃO (GA)'!P54</f>
        <v>-679033243.74572837</v>
      </c>
    </row>
    <row r="53" spans="1:15" x14ac:dyDescent="0.25">
      <c r="A53" s="104">
        <f t="shared" si="2"/>
        <v>2071</v>
      </c>
      <c r="B53" s="113">
        <f>'[5]2-PROJEÇÃO (GA)'!B55</f>
        <v>0</v>
      </c>
      <c r="C53" s="110">
        <f>'[5]2-PROJEÇÃO (GA)'!C55</f>
        <v>0</v>
      </c>
      <c r="D53" s="110">
        <f>'[5]2-PROJEÇÃO (GA)'!D55</f>
        <v>0</v>
      </c>
      <c r="E53" s="110">
        <f>'[5]2-PROJEÇÃO (GA)'!E55</f>
        <v>0</v>
      </c>
      <c r="F53" s="110">
        <f>'[5]2-PROJEÇÃO (GA)'!F55</f>
        <v>0</v>
      </c>
      <c r="G53" s="110">
        <f>'[5]2-PROJEÇÃO (GA)'!G55</f>
        <v>0</v>
      </c>
      <c r="H53" s="114">
        <f>'[5]2-PROJEÇÃO (GA)'!H55</f>
        <v>0</v>
      </c>
      <c r="I53" s="113">
        <f>'[5]2-PROJEÇÃO (GA)'!I55+'[5]2-PROJEÇÃO (GA)'!J55</f>
        <v>288.94050560031781</v>
      </c>
      <c r="J53" s="110">
        <f>'[5]2-PROJEÇÃO (GA)'!K55</f>
        <v>15099969.367540777</v>
      </c>
      <c r="K53" s="110">
        <f>'[5]2-PROJEÇÃO (GA)'!L55</f>
        <v>302808.48166620801</v>
      </c>
      <c r="L53" s="110">
        <f>'[5]2-PROJEÇÃO (GA)'!M55</f>
        <v>0</v>
      </c>
      <c r="M53" s="110">
        <f>'[5]2-PROJEÇÃO (GA)'!N55</f>
        <v>322145.02444608673</v>
      </c>
      <c r="N53" s="114">
        <f>'[5]2-PROJEÇÃO (GA)'!O55</f>
        <v>15724922.873653071</v>
      </c>
      <c r="O53" s="119">
        <f>'[5]2-PROJEÇÃO (GA)'!P55</f>
        <v>-694758166.61938143</v>
      </c>
    </row>
    <row r="54" spans="1:15" x14ac:dyDescent="0.25">
      <c r="A54" s="104">
        <f t="shared" si="2"/>
        <v>2072</v>
      </c>
      <c r="B54" s="113">
        <f>'[5]2-PROJEÇÃO (GA)'!B56</f>
        <v>0</v>
      </c>
      <c r="C54" s="110">
        <f>'[5]2-PROJEÇÃO (GA)'!C56</f>
        <v>0</v>
      </c>
      <c r="D54" s="110">
        <f>'[5]2-PROJEÇÃO (GA)'!D56</f>
        <v>0</v>
      </c>
      <c r="E54" s="110">
        <f>'[5]2-PROJEÇÃO (GA)'!E56</f>
        <v>0</v>
      </c>
      <c r="F54" s="110">
        <f>'[5]2-PROJEÇÃO (GA)'!F56</f>
        <v>0</v>
      </c>
      <c r="G54" s="110">
        <f>'[5]2-PROJEÇÃO (GA)'!G56</f>
        <v>0</v>
      </c>
      <c r="H54" s="114">
        <f>'[5]2-PROJEÇÃO (GA)'!H56</f>
        <v>0</v>
      </c>
      <c r="I54" s="113">
        <f>'[5]2-PROJEÇÃO (GA)'!I56+'[5]2-PROJEÇÃO (GA)'!J56</f>
        <v>269.9355965255566</v>
      </c>
      <c r="J54" s="110">
        <f>'[5]2-PROJEÇÃO (GA)'!K56</f>
        <v>14309849.207470456</v>
      </c>
      <c r="K54" s="110">
        <f>'[5]2-PROJEÇÃO (GA)'!L56</f>
        <v>306687.72697196447</v>
      </c>
      <c r="L54" s="110">
        <f>'[5]2-PROJEÇÃO (GA)'!M56</f>
        <v>0</v>
      </c>
      <c r="M54" s="110">
        <f>'[5]2-PROJEÇÃO (GA)'!N56</f>
        <v>308055.55698413966</v>
      </c>
      <c r="N54" s="114">
        <f>'[5]2-PROJEÇÃO (GA)'!O56</f>
        <v>14924592.491426561</v>
      </c>
      <c r="O54" s="119">
        <f>'[5]2-PROJEÇÃO (GA)'!P56</f>
        <v>-709682759.11080801</v>
      </c>
    </row>
    <row r="55" spans="1:15" x14ac:dyDescent="0.25">
      <c r="A55" s="104">
        <f t="shared" si="2"/>
        <v>2073</v>
      </c>
      <c r="B55" s="113">
        <f>'[5]2-PROJEÇÃO (GA)'!B57</f>
        <v>0</v>
      </c>
      <c r="C55" s="110">
        <f>'[5]2-PROJEÇÃO (GA)'!C57</f>
        <v>0</v>
      </c>
      <c r="D55" s="110">
        <f>'[5]2-PROJEÇÃO (GA)'!D57</f>
        <v>0</v>
      </c>
      <c r="E55" s="110">
        <f>'[5]2-PROJEÇÃO (GA)'!E57</f>
        <v>0</v>
      </c>
      <c r="F55" s="110">
        <f>'[5]2-PROJEÇÃO (GA)'!F57</f>
        <v>0</v>
      </c>
      <c r="G55" s="110">
        <f>'[5]2-PROJEÇÃO (GA)'!G57</f>
        <v>0</v>
      </c>
      <c r="H55" s="114">
        <f>'[5]2-PROJEÇÃO (GA)'!H57</f>
        <v>0</v>
      </c>
      <c r="I55" s="113">
        <f>'[5]2-PROJEÇÃO (GA)'!I57+'[5]2-PROJEÇÃO (GA)'!J57</f>
        <v>239</v>
      </c>
      <c r="J55" s="110">
        <f>'[5]2-PROJEÇÃO (GA)'!K57</f>
        <v>12904280.498564243</v>
      </c>
      <c r="K55" s="110">
        <f>'[5]2-PROJEÇÃO (GA)'!L57</f>
        <v>284876.58394973871</v>
      </c>
      <c r="L55" s="110">
        <f>'[5]2-PROJEÇÃO (GA)'!M57</f>
        <v>0</v>
      </c>
      <c r="M55" s="110">
        <f>'[5]2-PROJEÇÃO (GA)'!N57</f>
        <v>292330.73868884845</v>
      </c>
      <c r="N55" s="114">
        <f>'[5]2-PROJEÇÃO (GA)'!O57</f>
        <v>13481487.821202831</v>
      </c>
      <c r="O55" s="119">
        <f>'[5]2-PROJEÇÃO (GA)'!P57</f>
        <v>-723164246.93201089</v>
      </c>
    </row>
    <row r="56" spans="1:15" x14ac:dyDescent="0.25">
      <c r="A56" s="104">
        <f t="shared" si="2"/>
        <v>2074</v>
      </c>
      <c r="B56" s="113">
        <f>'[5]2-PROJEÇÃO (GA)'!B58</f>
        <v>0</v>
      </c>
      <c r="C56" s="110">
        <f>'[5]2-PROJEÇÃO (GA)'!C58</f>
        <v>0</v>
      </c>
      <c r="D56" s="110">
        <f>'[5]2-PROJEÇÃO (GA)'!D58</f>
        <v>0</v>
      </c>
      <c r="E56" s="110">
        <f>'[5]2-PROJEÇÃO (GA)'!E58</f>
        <v>0</v>
      </c>
      <c r="F56" s="110">
        <f>'[5]2-PROJEÇÃO (GA)'!F58</f>
        <v>0</v>
      </c>
      <c r="G56" s="110">
        <f>'[5]2-PROJEÇÃO (GA)'!G58</f>
        <v>0</v>
      </c>
      <c r="H56" s="114">
        <f>'[5]2-PROJEÇÃO (GA)'!H58</f>
        <v>0</v>
      </c>
      <c r="I56" s="113">
        <f>'[5]2-PROJEÇÃO (GA)'!I58+'[5]2-PROJEÇÃO (GA)'!J58</f>
        <v>223.99999999999997</v>
      </c>
      <c r="J56" s="110">
        <f>'[5]2-PROJEÇÃO (GA)'!K58</f>
        <v>12270639.204113584</v>
      </c>
      <c r="K56" s="110">
        <f>'[5]2-PROJEÇÃO (GA)'!L58</f>
        <v>291722.92220754438</v>
      </c>
      <c r="L56" s="110">
        <f>'[5]2-PROJEÇÃO (GA)'!M58</f>
        <v>0</v>
      </c>
      <c r="M56" s="110">
        <f>'[5]2-PROJEÇÃO (GA)'!N58</f>
        <v>263783.14165027963</v>
      </c>
      <c r="N56" s="114">
        <f>'[5]2-PROJEÇÃO (GA)'!O58</f>
        <v>12826145.267971408</v>
      </c>
      <c r="O56" s="119">
        <f>'[5]2-PROJEÇÃO (GA)'!P58</f>
        <v>-735990392.19998229</v>
      </c>
    </row>
    <row r="57" spans="1:15" x14ac:dyDescent="0.25">
      <c r="A57" s="104">
        <f t="shared" si="2"/>
        <v>2075</v>
      </c>
      <c r="B57" s="113">
        <f>'[5]2-PROJEÇÃO (GA)'!B59</f>
        <v>0</v>
      </c>
      <c r="C57" s="110">
        <f>'[5]2-PROJEÇÃO (GA)'!C59</f>
        <v>0</v>
      </c>
      <c r="D57" s="110">
        <f>'[5]2-PROJEÇÃO (GA)'!D59</f>
        <v>0</v>
      </c>
      <c r="E57" s="110">
        <f>'[5]2-PROJEÇÃO (GA)'!E59</f>
        <v>0</v>
      </c>
      <c r="F57" s="110">
        <f>'[5]2-PROJEÇÃO (GA)'!F59</f>
        <v>0</v>
      </c>
      <c r="G57" s="110">
        <f>'[5]2-PROJEÇÃO (GA)'!G59</f>
        <v>0</v>
      </c>
      <c r="H57" s="114">
        <f>'[5]2-PROJEÇÃO (GA)'!H59</f>
        <v>0</v>
      </c>
      <c r="I57" s="113">
        <f>'[5]2-PROJEÇÃO (GA)'!I59+'[5]2-PROJEÇÃO (GA)'!J59</f>
        <v>201</v>
      </c>
      <c r="J57" s="110">
        <f>'[5]2-PROJEÇÃO (GA)'!K59</f>
        <v>11172158.106658183</v>
      </c>
      <c r="K57" s="110">
        <f>'[5]2-PROJEÇÃO (GA)'!L59</f>
        <v>290491.04781436425</v>
      </c>
      <c r="L57" s="110">
        <f>'[5]2-PROJEÇÃO (GA)'!M59</f>
        <v>0</v>
      </c>
      <c r="M57" s="110">
        <f>'[5]2-PROJEÇÃO (GA)'!N59</f>
        <v>251247.24252642255</v>
      </c>
      <c r="N57" s="114">
        <f>'[5]2-PROJEÇÃO (GA)'!O59</f>
        <v>11713896.39699897</v>
      </c>
      <c r="O57" s="119">
        <f>'[5]2-PROJEÇÃO (GA)'!P59</f>
        <v>-747704288.59698129</v>
      </c>
    </row>
    <row r="58" spans="1:15" x14ac:dyDescent="0.25">
      <c r="A58" s="104">
        <f t="shared" si="2"/>
        <v>2076</v>
      </c>
      <c r="B58" s="113">
        <f>'[5]2-PROJEÇÃO (GA)'!B60</f>
        <v>0</v>
      </c>
      <c r="C58" s="110">
        <f>'[5]2-PROJEÇÃO (GA)'!C60</f>
        <v>0</v>
      </c>
      <c r="D58" s="110">
        <f>'[5]2-PROJEÇÃO (GA)'!D60</f>
        <v>0</v>
      </c>
      <c r="E58" s="110">
        <f>'[5]2-PROJEÇÃO (GA)'!E60</f>
        <v>0</v>
      </c>
      <c r="F58" s="110">
        <f>'[5]2-PROJEÇÃO (GA)'!F60</f>
        <v>0</v>
      </c>
      <c r="G58" s="110">
        <f>'[5]2-PROJEÇÃO (GA)'!G60</f>
        <v>0</v>
      </c>
      <c r="H58" s="114">
        <f>'[5]2-PROJEÇÃO (GA)'!H60</f>
        <v>0</v>
      </c>
      <c r="I58" s="113">
        <f>'[5]2-PROJEÇÃO (GA)'!I60+'[5]2-PROJEÇÃO (GA)'!J60</f>
        <v>186.00000000000003</v>
      </c>
      <c r="J58" s="110">
        <f>'[5]2-PROJEÇÃO (GA)'!K60</f>
        <v>10489787.838929586</v>
      </c>
      <c r="K58" s="110">
        <f>'[5]2-PROJEÇÃO (GA)'!L60</f>
        <v>297980.6760738279</v>
      </c>
      <c r="L58" s="110">
        <f>'[5]2-PROJEÇÃO (GA)'!M60</f>
        <v>0</v>
      </c>
      <c r="M58" s="110">
        <f>'[5]2-PROJEÇÃO (GA)'!N60</f>
        <v>229252.98308945095</v>
      </c>
      <c r="N58" s="114">
        <f>'[5]2-PROJEÇÃO (GA)'!O60</f>
        <v>11017021.498092866</v>
      </c>
      <c r="O58" s="119">
        <f>'[5]2-PROJEÇÃO (GA)'!P60</f>
        <v>-758721310.09507418</v>
      </c>
    </row>
    <row r="59" spans="1:15" x14ac:dyDescent="0.25">
      <c r="A59" s="105">
        <f t="shared" si="2"/>
        <v>2077</v>
      </c>
      <c r="B59" s="113">
        <f>'[5]2-PROJEÇÃO (GA)'!B61</f>
        <v>0</v>
      </c>
      <c r="C59" s="110">
        <f>'[5]2-PROJEÇÃO (GA)'!C61</f>
        <v>0</v>
      </c>
      <c r="D59" s="110">
        <f>'[5]2-PROJEÇÃO (GA)'!D61</f>
        <v>0</v>
      </c>
      <c r="E59" s="110">
        <f>'[5]2-PROJEÇÃO (GA)'!E61</f>
        <v>0</v>
      </c>
      <c r="F59" s="110">
        <f>'[5]2-PROJEÇÃO (GA)'!F61</f>
        <v>0</v>
      </c>
      <c r="G59" s="110">
        <f>'[5]2-PROJEÇÃO (GA)'!G61</f>
        <v>0</v>
      </c>
      <c r="H59" s="114">
        <f>'[5]2-PROJEÇÃO (GA)'!H61</f>
        <v>0</v>
      </c>
      <c r="I59" s="113">
        <f>'[5]2-PROJEÇÃO (GA)'!I61+'[5]2-PROJEÇÃO (GA)'!J61</f>
        <v>167.00000000000003</v>
      </c>
      <c r="J59" s="110">
        <f>'[5]2-PROJEÇÃO (GA)'!K61</f>
        <v>9551801.818237232</v>
      </c>
      <c r="K59" s="110">
        <f>'[5]2-PROJEÇÃO (GA)'!L61</f>
        <v>300092.69158592203</v>
      </c>
      <c r="L59" s="110">
        <f>'[5]2-PROJEÇÃO (GA)'!M61</f>
        <v>0</v>
      </c>
      <c r="M59" s="110">
        <f>'[5]2-PROJEÇÃO (GA)'!N61</f>
        <v>215755.37030006829</v>
      </c>
      <c r="N59" s="114">
        <f>'[5]2-PROJEÇÃO (GA)'!O61</f>
        <v>10067649.880123222</v>
      </c>
      <c r="O59" s="119">
        <f>'[5]2-PROJEÇÃO (GA)'!P61</f>
        <v>-768788959.97519743</v>
      </c>
    </row>
    <row r="60" spans="1:15" x14ac:dyDescent="0.25">
      <c r="A60" s="104">
        <f>A59+1</f>
        <v>2078</v>
      </c>
      <c r="B60" s="113">
        <f>'[5]2-PROJEÇÃO (GA)'!B62</f>
        <v>0</v>
      </c>
      <c r="C60" s="110">
        <f>'[5]2-PROJEÇÃO (GA)'!C62</f>
        <v>0</v>
      </c>
      <c r="D60" s="110">
        <f>'[5]2-PROJEÇÃO (GA)'!D62</f>
        <v>0</v>
      </c>
      <c r="E60" s="110">
        <f>'[5]2-PROJEÇÃO (GA)'!E62</f>
        <v>0</v>
      </c>
      <c r="F60" s="110">
        <f>'[5]2-PROJEÇÃO (GA)'!F62</f>
        <v>0</v>
      </c>
      <c r="G60" s="110">
        <f>'[5]2-PROJEÇÃO (GA)'!G62</f>
        <v>0</v>
      </c>
      <c r="H60" s="114">
        <f>'[5]2-PROJEÇÃO (GA)'!H62</f>
        <v>0</v>
      </c>
      <c r="I60" s="113">
        <f>'[5]2-PROJEÇÃO (GA)'!I62+'[5]2-PROJEÇÃO (GA)'!J62</f>
        <v>151</v>
      </c>
      <c r="J60" s="110">
        <f>'[5]2-PROJEÇÃO (GA)'!K62</f>
        <v>8762499.4640971385</v>
      </c>
      <c r="K60" s="110">
        <f>'[5]2-PROJEÇÃO (GA)'!L62</f>
        <v>306899.58634523745</v>
      </c>
      <c r="L60" s="110">
        <f>'[5]2-PROJEÇÃO (GA)'!M62</f>
        <v>0</v>
      </c>
      <c r="M60" s="110">
        <f>'[5]2-PROJEÇÃO (GA)'!N62</f>
        <v>197037.89019646309</v>
      </c>
      <c r="N60" s="114">
        <f>'[5]2-PROJEÇÃO (GA)'!O62</f>
        <v>9266436.9406388383</v>
      </c>
      <c r="O60" s="119">
        <f>'[5]2-PROJEÇÃO (GA)'!P62</f>
        <v>-778055396.91583622</v>
      </c>
    </row>
    <row r="61" spans="1:15" x14ac:dyDescent="0.25">
      <c r="A61" s="104">
        <f t="shared" ref="A61:A78" si="3">A60+1</f>
        <v>2079</v>
      </c>
      <c r="B61" s="113">
        <f>'[5]2-PROJEÇÃO (GA)'!B63</f>
        <v>0</v>
      </c>
      <c r="C61" s="110">
        <f>'[5]2-PROJEÇÃO (GA)'!C63</f>
        <v>0</v>
      </c>
      <c r="D61" s="110">
        <f>'[5]2-PROJEÇÃO (GA)'!D63</f>
        <v>0</v>
      </c>
      <c r="E61" s="110">
        <f>'[5]2-PROJEÇÃO (GA)'!E63</f>
        <v>0</v>
      </c>
      <c r="F61" s="110">
        <f>'[5]2-PROJEÇÃO (GA)'!F63</f>
        <v>0</v>
      </c>
      <c r="G61" s="110">
        <f>'[5]2-PROJEÇÃO (GA)'!G63</f>
        <v>0</v>
      </c>
      <c r="H61" s="114">
        <f>'[5]2-PROJEÇÃO (GA)'!H63</f>
        <v>0</v>
      </c>
      <c r="I61" s="113">
        <f>'[5]2-PROJEÇÃO (GA)'!I63+'[5]2-PROJEÇÃO (GA)'!J63</f>
        <v>126</v>
      </c>
      <c r="J61" s="110">
        <f>'[5]2-PROJEÇÃO (GA)'!K63</f>
        <v>7418507.0574929276</v>
      </c>
      <c r="K61" s="110">
        <f>'[5]2-PROJEÇÃO (GA)'!L63</f>
        <v>302910.66694035794</v>
      </c>
      <c r="L61" s="110">
        <f>'[5]2-PROJEÇÃO (GA)'!M63</f>
        <v>0</v>
      </c>
      <c r="M61" s="110">
        <f>'[5]2-PROJEÇÃO (GA)'!N63</f>
        <v>181387.98100884751</v>
      </c>
      <c r="N61" s="114">
        <f>'[5]2-PROJEÇÃO (GA)'!O63</f>
        <v>7902805.7054421324</v>
      </c>
      <c r="O61" s="119">
        <f>'[5]2-PROJEÇÃO (GA)'!P63</f>
        <v>-785958202.62127841</v>
      </c>
    </row>
    <row r="62" spans="1:15" x14ac:dyDescent="0.25">
      <c r="A62" s="104">
        <f t="shared" si="3"/>
        <v>2080</v>
      </c>
      <c r="B62" s="113">
        <f>'[5]2-PROJEÇÃO (GA)'!B64</f>
        <v>0</v>
      </c>
      <c r="C62" s="110">
        <f>'[5]2-PROJEÇÃO (GA)'!C64</f>
        <v>0</v>
      </c>
      <c r="D62" s="110">
        <f>'[5]2-PROJEÇÃO (GA)'!D64</f>
        <v>0</v>
      </c>
      <c r="E62" s="110">
        <f>'[5]2-PROJEÇÃO (GA)'!E64</f>
        <v>0</v>
      </c>
      <c r="F62" s="110">
        <f>'[5]2-PROJEÇÃO (GA)'!F64</f>
        <v>0</v>
      </c>
      <c r="G62" s="110">
        <f>'[5]2-PROJEÇÃO (GA)'!G64</f>
        <v>0</v>
      </c>
      <c r="H62" s="114">
        <f>'[5]2-PROJEÇÃO (GA)'!H64</f>
        <v>0</v>
      </c>
      <c r="I62" s="113">
        <f>'[5]2-PROJEÇÃO (GA)'!I64+'[5]2-PROJEÇÃO (GA)'!J64</f>
        <v>105</v>
      </c>
      <c r="J62" s="110">
        <f>'[5]2-PROJEÇÃO (GA)'!K64</f>
        <v>6270515.3542161044</v>
      </c>
      <c r="K62" s="110">
        <f>'[5]2-PROJEÇÃO (GA)'!L64</f>
        <v>297777.86309480539</v>
      </c>
      <c r="L62" s="110">
        <f>'[5]2-PROJEÇÃO (GA)'!M64</f>
        <v>0</v>
      </c>
      <c r="M62" s="110">
        <f>'[5]2-PROJEÇÃO (GA)'!N64</f>
        <v>154428.3544886657</v>
      </c>
      <c r="N62" s="114">
        <f>'[5]2-PROJEÇÃO (GA)'!O64</f>
        <v>6722721.5717995763</v>
      </c>
      <c r="O62" s="119">
        <f>'[5]2-PROJEÇÃO (GA)'!P64</f>
        <v>-792680924.19307804</v>
      </c>
    </row>
    <row r="63" spans="1:15" x14ac:dyDescent="0.25">
      <c r="A63" s="104">
        <f t="shared" si="3"/>
        <v>2081</v>
      </c>
      <c r="B63" s="113">
        <f>'[5]2-PROJEÇÃO (GA)'!B65</f>
        <v>0</v>
      </c>
      <c r="C63" s="110">
        <f>'[5]2-PROJEÇÃO (GA)'!C65</f>
        <v>0</v>
      </c>
      <c r="D63" s="110">
        <f>'[5]2-PROJEÇÃO (GA)'!D65</f>
        <v>0</v>
      </c>
      <c r="E63" s="110">
        <f>'[5]2-PROJEÇÃO (GA)'!E65</f>
        <v>0</v>
      </c>
      <c r="F63" s="110">
        <f>'[5]2-PROJEÇÃO (GA)'!F65</f>
        <v>0</v>
      </c>
      <c r="G63" s="110">
        <f>'[5]2-PROJEÇÃO (GA)'!G65</f>
        <v>0</v>
      </c>
      <c r="H63" s="114">
        <f>'[5]2-PROJEÇÃO (GA)'!H65</f>
        <v>0</v>
      </c>
      <c r="I63" s="113">
        <f>'[5]2-PROJEÇÃO (GA)'!I65+'[5]2-PROJEÇÃO (GA)'!J65</f>
        <v>88</v>
      </c>
      <c r="J63" s="110">
        <f>'[5]2-PROJEÇÃO (GA)'!K65</f>
        <v>5333446.8569383919</v>
      </c>
      <c r="K63" s="110">
        <f>'[5]2-PROJEÇÃO (GA)'!L65</f>
        <v>300221.72683217446</v>
      </c>
      <c r="L63" s="110">
        <f>'[5]2-PROJEÇÃO (GA)'!M65</f>
        <v>0</v>
      </c>
      <c r="M63" s="110">
        <f>'[5]2-PROJEÇÃO (GA)'!N65</f>
        <v>131365.86434621821</v>
      </c>
      <c r="N63" s="114">
        <f>'[5]2-PROJEÇÃO (GA)'!O65</f>
        <v>5765034.4481167849</v>
      </c>
      <c r="O63" s="119">
        <f>'[5]2-PROJEÇÃO (GA)'!P65</f>
        <v>-798445958.64119482</v>
      </c>
    </row>
    <row r="64" spans="1:15" x14ac:dyDescent="0.25">
      <c r="A64" s="104">
        <f t="shared" si="3"/>
        <v>2082</v>
      </c>
      <c r="B64" s="113">
        <f>'[5]2-PROJEÇÃO (GA)'!B66</f>
        <v>0</v>
      </c>
      <c r="C64" s="110">
        <f>'[5]2-PROJEÇÃO (GA)'!C66</f>
        <v>0</v>
      </c>
      <c r="D64" s="110">
        <f>'[5]2-PROJEÇÃO (GA)'!D66</f>
        <v>0</v>
      </c>
      <c r="E64" s="110">
        <f>'[5]2-PROJEÇÃO (GA)'!E66</f>
        <v>0</v>
      </c>
      <c r="F64" s="110">
        <f>'[5]2-PROJEÇÃO (GA)'!F66</f>
        <v>0</v>
      </c>
      <c r="G64" s="110">
        <f>'[5]2-PROJEÇÃO (GA)'!G66</f>
        <v>0</v>
      </c>
      <c r="H64" s="114">
        <f>'[5]2-PROJEÇÃO (GA)'!H66</f>
        <v>0</v>
      </c>
      <c r="I64" s="113">
        <f>'[5]2-PROJEÇÃO (GA)'!I66+'[5]2-PROJEÇÃO (GA)'!J66</f>
        <v>75.000000000000014</v>
      </c>
      <c r="J64" s="110">
        <f>'[5]2-PROJEÇÃO (GA)'!K66</f>
        <v>4609807.9059338681</v>
      </c>
      <c r="K64" s="110">
        <f>'[5]2-PROJEÇÃO (GA)'!L66</f>
        <v>302575.38742234191</v>
      </c>
      <c r="L64" s="110">
        <f>'[5]2-PROJEÇÃO (GA)'!M66</f>
        <v>0</v>
      </c>
      <c r="M64" s="110">
        <f>'[5]2-PROJEÇÃO (GA)'!N66</f>
        <v>112673.37167541134</v>
      </c>
      <c r="N64" s="114">
        <f>'[5]2-PROJEÇÃO (GA)'!O66</f>
        <v>5025056.6650316212</v>
      </c>
      <c r="O64" s="119">
        <f>'[5]2-PROJEÇÃO (GA)'!P66</f>
        <v>-803471015.30622649</v>
      </c>
    </row>
    <row r="65" spans="1:15" x14ac:dyDescent="0.25">
      <c r="A65" s="104">
        <f t="shared" si="3"/>
        <v>2083</v>
      </c>
      <c r="B65" s="113">
        <f>'[5]2-PROJEÇÃO (GA)'!B67</f>
        <v>0</v>
      </c>
      <c r="C65" s="110">
        <f>'[5]2-PROJEÇÃO (GA)'!C67</f>
        <v>0</v>
      </c>
      <c r="D65" s="110">
        <f>'[5]2-PROJEÇÃO (GA)'!D67</f>
        <v>0</v>
      </c>
      <c r="E65" s="110">
        <f>'[5]2-PROJEÇÃO (GA)'!E67</f>
        <v>0</v>
      </c>
      <c r="F65" s="110">
        <f>'[5]2-PROJEÇÃO (GA)'!F67</f>
        <v>0</v>
      </c>
      <c r="G65" s="110">
        <f>'[5]2-PROJEÇÃO (GA)'!G67</f>
        <v>0</v>
      </c>
      <c r="H65" s="114">
        <f>'[5]2-PROJEÇÃO (GA)'!H67</f>
        <v>0</v>
      </c>
      <c r="I65" s="113">
        <f>'[5]2-PROJEÇÃO (GA)'!I67+'[5]2-PROJEÇÃO (GA)'!J67</f>
        <v>61.999999999999993</v>
      </c>
      <c r="J65" s="110">
        <f>'[5]2-PROJEÇÃO (GA)'!K67</f>
        <v>3865078.2395198992</v>
      </c>
      <c r="K65" s="110">
        <f>'[5]2-PROJEÇÃO (GA)'!L67</f>
        <v>293690.3977365212</v>
      </c>
      <c r="L65" s="110">
        <f>'[5]2-PROJEÇÃO (GA)'!M67</f>
        <v>0</v>
      </c>
      <c r="M65" s="110">
        <f>'[5]2-PROJEÇÃO (GA)'!N67</f>
        <v>98247.665867124204</v>
      </c>
      <c r="N65" s="114">
        <f>'[5]2-PROJEÇÃO (GA)'!O67</f>
        <v>4257016.303123544</v>
      </c>
      <c r="O65" s="119">
        <f>'[5]2-PROJEÇÃO (GA)'!P67</f>
        <v>-807728031.60935009</v>
      </c>
    </row>
    <row r="66" spans="1:15" x14ac:dyDescent="0.25">
      <c r="A66" s="104">
        <f t="shared" si="3"/>
        <v>2084</v>
      </c>
      <c r="B66" s="113">
        <f>'[5]2-PROJEÇÃO (GA)'!B68</f>
        <v>0</v>
      </c>
      <c r="C66" s="110">
        <f>'[5]2-PROJEÇÃO (GA)'!C68</f>
        <v>0</v>
      </c>
      <c r="D66" s="110">
        <f>'[5]2-PROJEÇÃO (GA)'!D68</f>
        <v>0</v>
      </c>
      <c r="E66" s="110">
        <f>'[5]2-PROJEÇÃO (GA)'!E68</f>
        <v>0</v>
      </c>
      <c r="F66" s="110">
        <f>'[5]2-PROJEÇÃO (GA)'!F68</f>
        <v>0</v>
      </c>
      <c r="G66" s="110">
        <f>'[5]2-PROJEÇÃO (GA)'!G68</f>
        <v>0</v>
      </c>
      <c r="H66" s="114">
        <f>'[5]2-PROJEÇÃO (GA)'!H68</f>
        <v>0</v>
      </c>
      <c r="I66" s="113">
        <f>'[5]2-PROJEÇÃO (GA)'!I68+'[5]2-PROJEÇÃO (GA)'!J68</f>
        <v>49.000000000000007</v>
      </c>
      <c r="J66" s="110">
        <f>'[5]2-PROJEÇÃO (GA)'!K68</f>
        <v>3098906.0709022759</v>
      </c>
      <c r="K66" s="110">
        <f>'[5]2-PROJEÇÃO (GA)'!L68</f>
        <v>294509.73943665688</v>
      </c>
      <c r="L66" s="110">
        <f>'[5]2-PROJEÇÃO (GA)'!M68</f>
        <v>0</v>
      </c>
      <c r="M66" s="110">
        <f>'[5]2-PROJEÇÃO (GA)'!N68</f>
        <v>83175.372745128407</v>
      </c>
      <c r="N66" s="114">
        <f>'[5]2-PROJEÇÃO (GA)'!O68</f>
        <v>3476591.1830840609</v>
      </c>
      <c r="O66" s="119">
        <f>'[5]2-PROJEÇÃO (GA)'!P68</f>
        <v>-811204622.7924341</v>
      </c>
    </row>
    <row r="67" spans="1:15" x14ac:dyDescent="0.25">
      <c r="A67" s="104">
        <f t="shared" si="3"/>
        <v>2085</v>
      </c>
      <c r="B67" s="113">
        <f>'[5]2-PROJEÇÃO (GA)'!B69</f>
        <v>0</v>
      </c>
      <c r="C67" s="110">
        <f>'[5]2-PROJEÇÃO (GA)'!C69</f>
        <v>0</v>
      </c>
      <c r="D67" s="110">
        <f>'[5]2-PROJEÇÃO (GA)'!D69</f>
        <v>0</v>
      </c>
      <c r="E67" s="110">
        <f>'[5]2-PROJEÇÃO (GA)'!E69</f>
        <v>0</v>
      </c>
      <c r="F67" s="110">
        <f>'[5]2-PROJEÇÃO (GA)'!F69</f>
        <v>0</v>
      </c>
      <c r="G67" s="110">
        <f>'[5]2-PROJEÇÃO (GA)'!G69</f>
        <v>0</v>
      </c>
      <c r="H67" s="114">
        <f>'[5]2-PROJEÇÃO (GA)'!H69</f>
        <v>0</v>
      </c>
      <c r="I67" s="113">
        <f>'[5]2-PROJEÇÃO (GA)'!I69+'[5]2-PROJEÇÃO (GA)'!J69</f>
        <v>36</v>
      </c>
      <c r="J67" s="110">
        <f>'[5]2-PROJEÇÃO (GA)'!K69</f>
        <v>2310927.4440912562</v>
      </c>
      <c r="K67" s="110">
        <f>'[5]2-PROJEÇÃO (GA)'!L69</f>
        <v>297073.78728187835</v>
      </c>
      <c r="L67" s="110">
        <f>'[5]2-PROJEÇÃO (GA)'!M69</f>
        <v>0</v>
      </c>
      <c r="M67" s="110">
        <f>'[5]2-PROJEÇÃO (GA)'!N69</f>
        <v>67868.316206778647</v>
      </c>
      <c r="N67" s="114">
        <f>'[5]2-PROJEÇÃO (GA)'!O69</f>
        <v>2675869.5475799134</v>
      </c>
      <c r="O67" s="119">
        <f>'[5]2-PROJEÇÃO (GA)'!P69</f>
        <v>-813880492.34001398</v>
      </c>
    </row>
    <row r="68" spans="1:15" x14ac:dyDescent="0.25">
      <c r="A68" s="104">
        <f t="shared" si="3"/>
        <v>2086</v>
      </c>
      <c r="B68" s="113">
        <f>'[5]2-PROJEÇÃO (GA)'!B70</f>
        <v>0</v>
      </c>
      <c r="C68" s="110">
        <f>'[5]2-PROJEÇÃO (GA)'!C70</f>
        <v>0</v>
      </c>
      <c r="D68" s="110">
        <f>'[5]2-PROJEÇÃO (GA)'!D70</f>
        <v>0</v>
      </c>
      <c r="E68" s="110">
        <f>'[5]2-PROJEÇÃO (GA)'!E70</f>
        <v>0</v>
      </c>
      <c r="F68" s="110">
        <f>'[5]2-PROJEÇÃO (GA)'!F70</f>
        <v>0</v>
      </c>
      <c r="G68" s="110">
        <f>'[5]2-PROJEÇÃO (GA)'!G70</f>
        <v>0</v>
      </c>
      <c r="H68" s="114">
        <f>'[5]2-PROJEÇÃO (GA)'!H70</f>
        <v>0</v>
      </c>
      <c r="I68" s="113">
        <f>'[5]2-PROJEÇÃO (GA)'!I70+'[5]2-PROJEÇÃO (GA)'!J70</f>
        <v>30</v>
      </c>
      <c r="J68" s="110">
        <f>'[5]2-PROJEÇÃO (GA)'!K70</f>
        <v>1952296.9059842126</v>
      </c>
      <c r="K68" s="110">
        <f>'[5]2-PROJEÇÃO (GA)'!L70</f>
        <v>294425.51562616561</v>
      </c>
      <c r="L68" s="110">
        <f>'[5]2-PROJEÇÃO (GA)'!M70</f>
        <v>0</v>
      </c>
      <c r="M68" s="110">
        <f>'[5]2-PROJEÇÃO (GA)'!N70</f>
        <v>52160.024627462692</v>
      </c>
      <c r="N68" s="114">
        <f>'[5]2-PROJEÇÃO (GA)'!O70</f>
        <v>2298882.4462378407</v>
      </c>
      <c r="O68" s="119">
        <f>'[5]2-PROJEÇÃO (GA)'!P70</f>
        <v>-816179374.78625178</v>
      </c>
    </row>
    <row r="69" spans="1:15" x14ac:dyDescent="0.25">
      <c r="A69" s="104">
        <f t="shared" si="3"/>
        <v>2087</v>
      </c>
      <c r="B69" s="113">
        <f>'[5]2-PROJEÇÃO (GA)'!B71</f>
        <v>0</v>
      </c>
      <c r="C69" s="110">
        <f>'[5]2-PROJEÇÃO (GA)'!C71</f>
        <v>0</v>
      </c>
      <c r="D69" s="110">
        <f>'[5]2-PROJEÇÃO (GA)'!D71</f>
        <v>0</v>
      </c>
      <c r="E69" s="110">
        <f>'[5]2-PROJEÇÃO (GA)'!E71</f>
        <v>0</v>
      </c>
      <c r="F69" s="110">
        <f>'[5]2-PROJEÇÃO (GA)'!F71</f>
        <v>0</v>
      </c>
      <c r="G69" s="110">
        <f>'[5]2-PROJEÇÃO (GA)'!G71</f>
        <v>0</v>
      </c>
      <c r="H69" s="114">
        <f>'[5]2-PROJEÇÃO (GA)'!H71</f>
        <v>0</v>
      </c>
      <c r="I69" s="113">
        <f>'[5]2-PROJEÇÃO (GA)'!I71+'[5]2-PROJEÇÃO (GA)'!J71</f>
        <v>20</v>
      </c>
      <c r="J69" s="110">
        <f>'[5]2-PROJEÇÃO (GA)'!K71</f>
        <v>1321378.3255001262</v>
      </c>
      <c r="K69" s="110">
        <f>'[5]2-PROJEÇÃO (GA)'!L71</f>
        <v>304407.1306865135</v>
      </c>
      <c r="L69" s="110">
        <f>'[5]2-PROJEÇÃO (GA)'!M71</f>
        <v>0</v>
      </c>
      <c r="M69" s="110">
        <f>'[5]2-PROJEÇÃO (GA)'!N71</f>
        <v>44934.448432207566</v>
      </c>
      <c r="N69" s="114">
        <f>'[5]2-PROJEÇÃO (GA)'!O71</f>
        <v>1670719.9046188472</v>
      </c>
      <c r="O69" s="119">
        <f>'[5]2-PROJEÇÃO (GA)'!P71</f>
        <v>-817850094.69087064</v>
      </c>
    </row>
    <row r="70" spans="1:15" x14ac:dyDescent="0.25">
      <c r="A70" s="104">
        <f t="shared" si="3"/>
        <v>2088</v>
      </c>
      <c r="B70" s="113">
        <f>'[5]2-PROJEÇÃO (GA)'!B72</f>
        <v>0</v>
      </c>
      <c r="C70" s="110">
        <f>'[5]2-PROJEÇÃO (GA)'!C72</f>
        <v>0</v>
      </c>
      <c r="D70" s="110">
        <f>'[5]2-PROJEÇÃO (GA)'!D72</f>
        <v>0</v>
      </c>
      <c r="E70" s="110">
        <f>'[5]2-PROJEÇÃO (GA)'!E72</f>
        <v>0</v>
      </c>
      <c r="F70" s="110">
        <f>'[5]2-PROJEÇÃO (GA)'!F72</f>
        <v>0</v>
      </c>
      <c r="G70" s="110">
        <f>'[5]2-PROJEÇÃO (GA)'!G72</f>
        <v>0</v>
      </c>
      <c r="H70" s="114">
        <f>'[5]2-PROJEÇÃO (GA)'!H72</f>
        <v>0</v>
      </c>
      <c r="I70" s="113">
        <f>'[5]2-PROJEÇÃO (GA)'!I72+'[5]2-PROJEÇÃO (GA)'!J72</f>
        <v>14</v>
      </c>
      <c r="J70" s="110">
        <f>'[5]2-PROJEÇÃO (GA)'!K72</f>
        <v>936454.39182790904</v>
      </c>
      <c r="K70" s="110">
        <f>'[5]2-PROJEÇÃO (GA)'!L72</f>
        <v>296940.18236729753</v>
      </c>
      <c r="L70" s="110">
        <f>'[5]2-PROJEÇÃO (GA)'!M72</f>
        <v>0</v>
      </c>
      <c r="M70" s="110">
        <f>'[5]2-PROJEÇÃO (GA)'!N72</f>
        <v>32515.709123732791</v>
      </c>
      <c r="N70" s="114">
        <f>'[5]2-PROJEÇÃO (GA)'!O72</f>
        <v>1265910.2833189394</v>
      </c>
      <c r="O70" s="119">
        <f>'[5]2-PROJEÇÃO (GA)'!P72</f>
        <v>-819116004.97418964</v>
      </c>
    </row>
    <row r="71" spans="1:15" x14ac:dyDescent="0.25">
      <c r="A71" s="104">
        <f t="shared" si="3"/>
        <v>2089</v>
      </c>
      <c r="B71" s="113">
        <f>'[5]2-PROJEÇÃO (GA)'!B73</f>
        <v>0</v>
      </c>
      <c r="C71" s="110">
        <f>'[5]2-PROJEÇÃO (GA)'!C73</f>
        <v>0</v>
      </c>
      <c r="D71" s="110">
        <f>'[5]2-PROJEÇÃO (GA)'!D73</f>
        <v>0</v>
      </c>
      <c r="E71" s="110">
        <f>'[5]2-PROJEÇÃO (GA)'!E73</f>
        <v>0</v>
      </c>
      <c r="F71" s="110">
        <f>'[5]2-PROJEÇÃO (GA)'!F73</f>
        <v>0</v>
      </c>
      <c r="G71" s="110">
        <f>'[5]2-PROJEÇÃO (GA)'!G73</f>
        <v>0</v>
      </c>
      <c r="H71" s="114">
        <f>'[5]2-PROJEÇÃO (GA)'!H73</f>
        <v>0</v>
      </c>
      <c r="I71" s="113">
        <f>'[5]2-PROJEÇÃO (GA)'!I73+'[5]2-PROJEÇÃO (GA)'!J73</f>
        <v>8</v>
      </c>
      <c r="J71" s="110">
        <f>'[5]2-PROJEÇÃO (GA)'!K73</f>
        <v>543383.3894075437</v>
      </c>
      <c r="K71" s="110">
        <f>'[5]2-PROJEÇÃO (GA)'!L73</f>
        <v>304888.43141959887</v>
      </c>
      <c r="L71" s="110">
        <f>'[5]2-PROJEÇÃO (GA)'!M73</f>
        <v>0</v>
      </c>
      <c r="M71" s="110">
        <f>'[5]2-PROJEÇÃO (GA)'!N73</f>
        <v>24667.891483904132</v>
      </c>
      <c r="N71" s="114">
        <f>'[5]2-PROJEÇÃO (GA)'!O73</f>
        <v>872939.71231104666</v>
      </c>
      <c r="O71" s="119">
        <f>'[5]2-PROJEÇÃO (GA)'!P73</f>
        <v>-819988944.68650067</v>
      </c>
    </row>
    <row r="72" spans="1:15" x14ac:dyDescent="0.25">
      <c r="A72" s="104">
        <f t="shared" si="3"/>
        <v>2090</v>
      </c>
      <c r="B72" s="113">
        <f>'[5]2-PROJEÇÃO (GA)'!B74</f>
        <v>0</v>
      </c>
      <c r="C72" s="110">
        <f>'[5]2-PROJEÇÃO (GA)'!C74</f>
        <v>0</v>
      </c>
      <c r="D72" s="110">
        <f>'[5]2-PROJEÇÃO (GA)'!D74</f>
        <v>0</v>
      </c>
      <c r="E72" s="110">
        <f>'[5]2-PROJEÇÃO (GA)'!E74</f>
        <v>0</v>
      </c>
      <c r="F72" s="110">
        <f>'[5]2-PROJEÇÃO (GA)'!F74</f>
        <v>0</v>
      </c>
      <c r="G72" s="110">
        <f>'[5]2-PROJEÇÃO (GA)'!G74</f>
        <v>0</v>
      </c>
      <c r="H72" s="114">
        <f>'[5]2-PROJEÇÃO (GA)'!H74</f>
        <v>0</v>
      </c>
      <c r="I72" s="113">
        <f>'[5]2-PROJEÇÃO (GA)'!I74+'[5]2-PROJEÇÃO (GA)'!J74</f>
        <v>3</v>
      </c>
      <c r="J72" s="110">
        <f>'[5]2-PROJEÇÃO (GA)'!K74</f>
        <v>206523.99720433971</v>
      </c>
      <c r="K72" s="110">
        <f>'[5]2-PROJEÇÃO (GA)'!L74</f>
        <v>47918.928389179448</v>
      </c>
      <c r="L72" s="110">
        <f>'[5]2-PROJEÇÃO (GA)'!M74</f>
        <v>0</v>
      </c>
      <c r="M72" s="110">
        <f>'[5]2-PROJEÇÃO (GA)'!N74</f>
        <v>16965.436416542852</v>
      </c>
      <c r="N72" s="114">
        <f>'[5]2-PROJEÇÃO (GA)'!O74</f>
        <v>271408.36201006203</v>
      </c>
      <c r="O72" s="119">
        <f>'[5]2-PROJEÇÃO (GA)'!P74</f>
        <v>-820260353.04851079</v>
      </c>
    </row>
    <row r="73" spans="1:15" x14ac:dyDescent="0.25">
      <c r="A73" s="104">
        <f t="shared" si="3"/>
        <v>2091</v>
      </c>
      <c r="B73" s="113">
        <f>'[5]2-PROJEÇÃO (GA)'!B75</f>
        <v>0</v>
      </c>
      <c r="C73" s="110">
        <f>'[5]2-PROJEÇÃO (GA)'!C75</f>
        <v>0</v>
      </c>
      <c r="D73" s="110">
        <f>'[5]2-PROJEÇÃO (GA)'!D75</f>
        <v>0</v>
      </c>
      <c r="E73" s="110">
        <f>'[5]2-PROJEÇÃO (GA)'!E75</f>
        <v>0</v>
      </c>
      <c r="F73" s="110">
        <f>'[5]2-PROJEÇÃO (GA)'!F75</f>
        <v>0</v>
      </c>
      <c r="G73" s="110">
        <f>'[5]2-PROJEÇÃO (GA)'!G75</f>
        <v>0</v>
      </c>
      <c r="H73" s="114">
        <f>'[5]2-PROJEÇÃO (GA)'!H75</f>
        <v>0</v>
      </c>
      <c r="I73" s="113">
        <f>'[5]2-PROJEÇÃO (GA)'!I75+'[5]2-PROJEÇÃO (GA)'!J75</f>
        <v>3</v>
      </c>
      <c r="J73" s="110">
        <f>'[5]2-PROJEÇÃO (GA)'!K75</f>
        <v>209280.48777203099</v>
      </c>
      <c r="K73" s="110">
        <f>'[5]2-PROJEÇÃO (GA)'!L75</f>
        <v>48833.066726781632</v>
      </c>
      <c r="L73" s="110">
        <f>'[5]2-PROJEÇÃO (GA)'!M75</f>
        <v>0</v>
      </c>
      <c r="M73" s="110">
        <f>'[5]2-PROJEÇÃO (GA)'!N75</f>
        <v>5088.8585118703841</v>
      </c>
      <c r="N73" s="114">
        <f>'[5]2-PROJEÇÃO (GA)'!O75</f>
        <v>263202.41301068303</v>
      </c>
      <c r="O73" s="119">
        <f>'[5]2-PROJEÇÃO (GA)'!P75</f>
        <v>-820523555.46152151</v>
      </c>
    </row>
    <row r="74" spans="1:15" x14ac:dyDescent="0.25">
      <c r="A74" s="104">
        <f t="shared" si="3"/>
        <v>2092</v>
      </c>
      <c r="B74" s="113">
        <f>'[5]2-PROJEÇÃO (GA)'!B76</f>
        <v>0</v>
      </c>
      <c r="C74" s="110">
        <f>'[5]2-PROJEÇÃO (GA)'!C76</f>
        <v>0</v>
      </c>
      <c r="D74" s="110">
        <f>'[5]2-PROJEÇÃO (GA)'!D76</f>
        <v>0</v>
      </c>
      <c r="E74" s="110">
        <f>'[5]2-PROJEÇÃO (GA)'!E76</f>
        <v>0</v>
      </c>
      <c r="F74" s="110">
        <f>'[5]2-PROJEÇÃO (GA)'!F76</f>
        <v>0</v>
      </c>
      <c r="G74" s="110">
        <f>'[5]2-PROJEÇÃO (GA)'!G76</f>
        <v>0</v>
      </c>
      <c r="H74" s="114">
        <f>'[5]2-PROJEÇÃO (GA)'!H76</f>
        <v>0</v>
      </c>
      <c r="I74" s="113">
        <f>'[5]2-PROJEÇÃO (GA)'!I76+'[5]2-PROJEÇÃO (GA)'!J76</f>
        <v>0</v>
      </c>
      <c r="J74" s="110">
        <f>'[5]2-PROJEÇÃO (GA)'!K76</f>
        <v>0</v>
      </c>
      <c r="K74" s="110">
        <f>'[5]2-PROJEÇÃO (GA)'!L76</f>
        <v>46916.962635614793</v>
      </c>
      <c r="L74" s="110">
        <f>'[5]2-PROJEÇÃO (GA)'!M76</f>
        <v>0</v>
      </c>
      <c r="M74" s="110">
        <f>'[5]2-PROJEÇÃO (GA)'!N76</f>
        <v>5162.2710899762524</v>
      </c>
      <c r="N74" s="114">
        <f>'[5]2-PROJEÇÃO (GA)'!O76</f>
        <v>52079.233725591046</v>
      </c>
      <c r="O74" s="119">
        <f>'[5]2-PROJEÇÃO (GA)'!P76</f>
        <v>-820575634.69524705</v>
      </c>
    </row>
    <row r="75" spans="1:15" x14ac:dyDescent="0.25">
      <c r="A75" s="104">
        <f t="shared" si="3"/>
        <v>2093</v>
      </c>
      <c r="B75" s="113">
        <f>'[5]2-PROJEÇÃO (GA)'!B77</f>
        <v>0</v>
      </c>
      <c r="C75" s="110">
        <f>'[5]2-PROJEÇÃO (GA)'!C77</f>
        <v>0</v>
      </c>
      <c r="D75" s="110">
        <f>'[5]2-PROJEÇÃO (GA)'!D77</f>
        <v>0</v>
      </c>
      <c r="E75" s="110">
        <f>'[5]2-PROJEÇÃO (GA)'!E77</f>
        <v>0</v>
      </c>
      <c r="F75" s="110">
        <f>'[5]2-PROJEÇÃO (GA)'!F77</f>
        <v>0</v>
      </c>
      <c r="G75" s="110">
        <f>'[5]2-PROJEÇÃO (GA)'!G77</f>
        <v>0</v>
      </c>
      <c r="H75" s="114">
        <f>'[5]2-PROJEÇÃO (GA)'!H77</f>
        <v>0</v>
      </c>
      <c r="I75" s="113">
        <f>'[5]2-PROJEÇÃO (GA)'!I77+'[5]2-PROJEÇÃO (GA)'!J77</f>
        <v>0</v>
      </c>
      <c r="J75" s="110">
        <f>'[5]2-PROJEÇÃO (GA)'!K77</f>
        <v>0</v>
      </c>
      <c r="K75" s="110">
        <f>'[5]2-PROJEÇÃO (GA)'!L77</f>
        <v>47620.717075149005</v>
      </c>
      <c r="L75" s="110">
        <f>'[5]2-PROJEÇÃO (GA)'!M77</f>
        <v>0</v>
      </c>
      <c r="M75" s="110">
        <f>'[5]2-PROJEÇÃO (GA)'!N77</f>
        <v>938.33925271229589</v>
      </c>
      <c r="N75" s="114">
        <f>'[5]2-PROJEÇÃO (GA)'!O77</f>
        <v>48559.056327861297</v>
      </c>
      <c r="O75" s="119">
        <f>'[5]2-PROJEÇÃO (GA)'!P77</f>
        <v>-820624193.75157487</v>
      </c>
    </row>
    <row r="76" spans="1:15" x14ac:dyDescent="0.25">
      <c r="A76" s="104">
        <f t="shared" si="3"/>
        <v>2094</v>
      </c>
      <c r="B76" s="113">
        <f>'[5]2-PROJEÇÃO (GA)'!B78</f>
        <v>0</v>
      </c>
      <c r="C76" s="110">
        <f>'[5]2-PROJEÇÃO (GA)'!C78</f>
        <v>0</v>
      </c>
      <c r="D76" s="110">
        <f>'[5]2-PROJEÇÃO (GA)'!D78</f>
        <v>0</v>
      </c>
      <c r="E76" s="110">
        <f>'[5]2-PROJEÇÃO (GA)'!E78</f>
        <v>0</v>
      </c>
      <c r="F76" s="110">
        <f>'[5]2-PROJEÇÃO (GA)'!F78</f>
        <v>0</v>
      </c>
      <c r="G76" s="110">
        <f>'[5]2-PROJEÇÃO (GA)'!G78</f>
        <v>0</v>
      </c>
      <c r="H76" s="114">
        <f>'[5]2-PROJEÇÃO (GA)'!H78</f>
        <v>0</v>
      </c>
      <c r="I76" s="113">
        <f>'[5]2-PROJEÇÃO (GA)'!I78+'[5]2-PROJEÇÃO (GA)'!J78</f>
        <v>0</v>
      </c>
      <c r="J76" s="110">
        <f>'[5]2-PROJEÇÃO (GA)'!K78</f>
        <v>0</v>
      </c>
      <c r="K76" s="110">
        <f>'[5]2-PROJEÇÃO (GA)'!L78</f>
        <v>48335.027831276238</v>
      </c>
      <c r="L76" s="110">
        <f>'[5]2-PROJEÇÃO (GA)'!M78</f>
        <v>0</v>
      </c>
      <c r="M76" s="110">
        <f>'[5]2-PROJEÇÃO (GA)'!N78</f>
        <v>952.41434150298016</v>
      </c>
      <c r="N76" s="114">
        <f>'[5]2-PROJEÇÃO (GA)'!O78</f>
        <v>49287.442172779221</v>
      </c>
      <c r="O76" s="119">
        <f>'[5]2-PROJEÇÃO (GA)'!P78</f>
        <v>-820673481.19374764</v>
      </c>
    </row>
    <row r="77" spans="1:15" x14ac:dyDescent="0.25">
      <c r="A77" s="104">
        <f t="shared" si="3"/>
        <v>2095</v>
      </c>
      <c r="B77" s="113">
        <f>'[5]2-PROJEÇÃO (GA)'!B79</f>
        <v>0</v>
      </c>
      <c r="C77" s="110">
        <f>'[5]2-PROJEÇÃO (GA)'!C79</f>
        <v>0</v>
      </c>
      <c r="D77" s="110">
        <f>'[5]2-PROJEÇÃO (GA)'!D79</f>
        <v>0</v>
      </c>
      <c r="E77" s="110">
        <f>'[5]2-PROJEÇÃO (GA)'!E79</f>
        <v>0</v>
      </c>
      <c r="F77" s="110">
        <f>'[5]2-PROJEÇÃO (GA)'!F79</f>
        <v>0</v>
      </c>
      <c r="G77" s="110">
        <f>'[5]2-PROJEÇÃO (GA)'!G79</f>
        <v>0</v>
      </c>
      <c r="H77" s="114">
        <f>'[5]2-PROJEÇÃO (GA)'!H79</f>
        <v>0</v>
      </c>
      <c r="I77" s="113">
        <f>'[5]2-PROJEÇÃO (GA)'!I79+'[5]2-PROJEÇÃO (GA)'!J79</f>
        <v>0</v>
      </c>
      <c r="J77" s="110">
        <f>'[5]2-PROJEÇÃO (GA)'!K79</f>
        <v>0</v>
      </c>
      <c r="K77" s="110">
        <f>'[5]2-PROJEÇÃO (GA)'!L79</f>
        <v>0</v>
      </c>
      <c r="L77" s="110">
        <f>'[5]2-PROJEÇÃO (GA)'!M79</f>
        <v>0</v>
      </c>
      <c r="M77" s="110">
        <f>'[5]2-PROJEÇÃO (GA)'!N79</f>
        <v>966.70055662552477</v>
      </c>
      <c r="N77" s="114">
        <f>'[5]2-PROJEÇÃO (GA)'!O79</f>
        <v>966.70055662552477</v>
      </c>
      <c r="O77" s="119">
        <f>'[5]2-PROJEÇÃO (GA)'!P79</f>
        <v>-820674447.89430428</v>
      </c>
    </row>
    <row r="78" spans="1:15" x14ac:dyDescent="0.25">
      <c r="A78" s="104">
        <f t="shared" si="3"/>
        <v>2096</v>
      </c>
      <c r="B78" s="115">
        <f>'[5]2-PROJEÇÃO (GA)'!B80</f>
        <v>0</v>
      </c>
      <c r="C78" s="116">
        <f>'[5]2-PROJEÇÃO (GA)'!C80</f>
        <v>0</v>
      </c>
      <c r="D78" s="116">
        <f>'[5]2-PROJEÇÃO (GA)'!D80</f>
        <v>0</v>
      </c>
      <c r="E78" s="116">
        <f>'[5]2-PROJEÇÃO (GA)'!E80</f>
        <v>0</v>
      </c>
      <c r="F78" s="116">
        <f>'[5]2-PROJEÇÃO (GA)'!F80</f>
        <v>0</v>
      </c>
      <c r="G78" s="116">
        <f>'[5]2-PROJEÇÃO (GA)'!G80</f>
        <v>0</v>
      </c>
      <c r="H78" s="117">
        <f>'[5]2-PROJEÇÃO (GA)'!H80</f>
        <v>0</v>
      </c>
      <c r="I78" s="115">
        <f>'[5]2-PROJEÇÃO (GA)'!I80+'[5]2-PROJEÇÃO (GA)'!J80</f>
        <v>0</v>
      </c>
      <c r="J78" s="116">
        <f>'[5]2-PROJEÇÃO (GA)'!K80</f>
        <v>0</v>
      </c>
      <c r="K78" s="116">
        <f>'[5]2-PROJEÇÃO (GA)'!L80</f>
        <v>0</v>
      </c>
      <c r="L78" s="116">
        <f>'[5]2-PROJEÇÃO (GA)'!M80</f>
        <v>0</v>
      </c>
      <c r="M78" s="116">
        <f>'[5]2-PROJEÇÃO (GA)'!N80</f>
        <v>0</v>
      </c>
      <c r="N78" s="117">
        <f>'[5]2-PROJEÇÃO (GA)'!O80</f>
        <v>0</v>
      </c>
      <c r="O78" s="120">
        <f>'[5]2-PROJEÇÃO (GA)'!P80</f>
        <v>-820674447.89430428</v>
      </c>
    </row>
    <row r="79" spans="1:15" ht="21" x14ac:dyDescent="0.35">
      <c r="O79" s="1"/>
    </row>
  </sheetData>
  <mergeCells count="2">
    <mergeCell ref="B1:H1"/>
    <mergeCell ref="I1:N1"/>
  </mergeCells>
  <conditionalFormatting sqref="O3:O21">
    <cfRule type="cellIs" dxfId="8" priority="4" stopIfTrue="1" operator="lessThan">
      <formula>0</formula>
    </cfRule>
  </conditionalFormatting>
  <conditionalFormatting sqref="O22:O40">
    <cfRule type="cellIs" dxfId="7" priority="3" stopIfTrue="1" operator="lessThan">
      <formula>0</formula>
    </cfRule>
  </conditionalFormatting>
  <conditionalFormatting sqref="O60:O78">
    <cfRule type="cellIs" dxfId="6" priority="1" stopIfTrue="1" operator="lessThan">
      <formula>0</formula>
    </cfRule>
  </conditionalFormatting>
  <conditionalFormatting sqref="O41:O59">
    <cfRule type="cellIs" dxfId="5" priority="2" stopIfTrue="1" operator="lessThan">
      <formula>0</formula>
    </cfRule>
  </conditionalFormatting>
  <pageMargins left="1.1023622047244095" right="0.51181102362204722" top="1.4960629921259843" bottom="1.2598425196850394" header="0.31496062992125984" footer="0.31496062992125984"/>
  <pageSetup paperSize="9" orientation="landscape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1-RESULTADO ATUARIAL</vt:lpstr>
      <vt:lpstr>2--RESULTADO FINANCEIRO</vt:lpstr>
      <vt:lpstr>3-ALÍQUOTAS POR BENEFÍCIO</vt:lpstr>
      <vt:lpstr>3-PLANO AMORTIZAÇÃO CUSTO SUPLE</vt:lpstr>
      <vt:lpstr>5-PROVISÃO (VIGENTE)</vt:lpstr>
      <vt:lpstr>7-EVOLUÇÃO PROVISÃO -VIGENTE</vt:lpstr>
      <vt:lpstr>8.1-PROJEÇÃO--G.A--VIGENTE</vt:lpstr>
      <vt:lpstr>9.1-PROJEÇÃO--GA+GF--VIGENTE</vt:lpstr>
      <vt:lpstr>8-PROJEÇÃO--G.A--EQUILIBRIO</vt:lpstr>
      <vt:lpstr>9-PROJEÇÃO--GA+GF--EQUILIBRIO</vt:lpstr>
      <vt:lpstr>  10-LDO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2021-01-05T20:06:06Z</cp:lastPrinted>
  <dcterms:created xsi:type="dcterms:W3CDTF">2021-01-05T19:32:42Z</dcterms:created>
  <dcterms:modified xsi:type="dcterms:W3CDTF">2021-04-30T18:44:49Z</dcterms:modified>
</cp:coreProperties>
</file>